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Monthly Budget vs Actual" sheetId="2" r:id="rId6"/>
    <sheet state="visible" name="Annual Rollup" sheetId="3" r:id="rId7"/>
  </sheets>
  <definedNames/>
  <calcPr/>
</workbook>
</file>

<file path=xl/sharedStrings.xml><?xml version="1.0" encoding="utf-8"?>
<sst xmlns="http://schemas.openxmlformats.org/spreadsheetml/2006/main" count="178" uniqueCount="73">
  <si>
    <t>ANNUAL BUDGET VS ACTUAL ROLLUP — FY2026</t>
  </si>
  <si>
    <t>MONTHLY BUDGET VS ACTUAL</t>
  </si>
  <si>
    <t>Pulled live from Annual Rollup for the month selected below.</t>
  </si>
  <si>
    <t>Enter your planned monthly budget in Section 1 and your actual monthly results in Section 2. Section 3 (Variance) calculates automatically.</t>
  </si>
  <si>
    <t>Reporting Month:</t>
  </si>
  <si>
    <t>SECTION 1 — ANNUAL BUDGET  (enter your planned monthly budget per line item)</t>
  </si>
  <si>
    <t>FINANCIAL PLANNING &amp; REPORTING</t>
  </si>
  <si>
    <t>Dec</t>
  </si>
  <si>
    <t>Budget vs Actual Template</t>
  </si>
  <si>
    <t>Fiscal Year:</t>
  </si>
  <si>
    <t>A monthly and annual budget-to-actual tracker with live variance $ and variance % formulas, grouped by revenue and expense.</t>
  </si>
  <si>
    <t>Line Item</t>
  </si>
  <si>
    <t>Budgeted</t>
  </si>
  <si>
    <t>VERSION 1.0  •  SEPTEMBER 2026</t>
  </si>
  <si>
    <t>Category</t>
  </si>
  <si>
    <t>Jan</t>
  </si>
  <si>
    <t>START HERE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</si>
  <si>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</si>
  <si>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</si>
  <si>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</si>
  <si>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</si>
  <si>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</si>
  <si>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</si>
  <si>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</si>
  <si>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</si>
  <si>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</si>
  <si>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</si>
  <si>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Total (FY)</t>
  </si>
  <si>
    <t>REVENUE</t>
  </si>
  <si>
    <t>Actual</t>
  </si>
  <si>
    <t>Variance $</t>
  </si>
  <si>
    <t>Variance %</t>
  </si>
  <si>
    <t>Notes</t>
  </si>
  <si>
    <t>Open the Annual Rollup tab and enter your planned monthly budget for each line item in Section 1 (the off-white example cells), then your actual monthly results in Section 2. Enter every amount as a positive dollar figure.</t>
  </si>
  <si>
    <t>Section 3 (Variance) calculates Actual minus Budget automatically for every month, plus a Total (FY) and Avg Monthly Variance column — do not type over the gray formula cells.</t>
  </si>
  <si>
    <t>Open the Monthly Budget vs Actual tab and choose a reporting month from the dropdown at cell B4 to see that month's budget, actual, variance $, and variance % for every line item, pulled live from the Annual Rollup tab.</t>
  </si>
  <si>
    <t>On the Monthly tab, mint-green Variance $ highlighting means you're on or ahead of budget (favorable); pale-yellow highlighting flags an unfavorable variance — over budget on an expense line, or under budget on a revenue line. Use the Notes column to explain any variance worth flagging for your board or funder.</t>
  </si>
  <si>
    <t>Program Revenue</t>
  </si>
  <si>
    <t>Add or rename line items as needed for your organization. If you insert a row, copy an existing row's formula pattern (the Section 3 Variance formula and the Monthly tab lookup) and extend the Total Revenue / Total Expense SUM ranges to include it.</t>
  </si>
  <si>
    <t>This workbook covers one fiscal year. To track a second year, duplicate the Annual Rollup and Monthly Budget vs Actual tabs and update the year label.</t>
  </si>
  <si>
    <t>Revenue</t>
  </si>
  <si>
    <t>WORKBOOK CHECK</t>
  </si>
  <si>
    <t>Annual Total Revenue (Budget)</t>
  </si>
  <si>
    <t>Annual Total Revenue (Actual)</t>
  </si>
  <si>
    <t>Grant Revenue</t>
  </si>
  <si>
    <t>Annual Net Income (Actual)</t>
  </si>
  <si>
    <t>Individual Donations</t>
  </si>
  <si>
    <t>Annual Net Variance</t>
  </si>
  <si>
    <t>Other Revenue</t>
  </si>
  <si>
    <t>Monthly Reporting Month</t>
  </si>
  <si>
    <t>Total Revenue</t>
  </si>
  <si>
    <t>Selected-Month Net (Actual)</t>
  </si>
  <si>
    <t>Legend</t>
  </si>
  <si>
    <t>Input cells — type your own numbers/text here</t>
  </si>
  <si>
    <t>Formula / reference cells — calculated automatically, do not overtype</t>
  </si>
  <si>
    <t>Example / optional prompt — sample data or guidance text</t>
  </si>
  <si>
    <t>USE NOTICE: This Budget vs Actual template is a general financial-planning tool, not accounting, tax, audit, or investment advice. Line items, categories, and formulas are a starting point — confirm they match your chart of accounts and have a qualified bookkeeper or accountant review results before relying on them for filings, funding decisions, or board reporting. salishseaconsulting.com</t>
  </si>
  <si>
    <t>EXPENSE</t>
  </si>
  <si>
    <t>Grant disbursed quarterly — expect $0 in between-drawdown months.</t>
  </si>
  <si>
    <t>Salaries &amp; Wages</t>
  </si>
  <si>
    <t>Expense</t>
  </si>
  <si>
    <t>Payroll Taxes &amp; Benefits</t>
  </si>
  <si>
    <t>Rent &amp; Utilities</t>
  </si>
  <si>
    <t>Program Supplies</t>
  </si>
  <si>
    <t>Professional Fees (Legal/Accounting)</t>
  </si>
  <si>
    <t>Insurance &amp; Other Admin</t>
  </si>
  <si>
    <t>Total Expense</t>
  </si>
  <si>
    <t>Net Surplus/(Deficit)</t>
  </si>
  <si>
    <t>SECTION 2 — ANNUAL ACTUAL  (enter your actual monthly results per line item)</t>
  </si>
  <si>
    <t>December includes the annual independent audit fee.</t>
  </si>
  <si>
    <t>SECTION 3 — ANNUAL VARIANCE  (Actual minus Budget, calculated automatically)</t>
  </si>
  <si>
    <t>Avg Monthly</t>
  </si>
  <si>
    <t>Color key: mint green Variance $ = favorable vs. budget (on/ahead for revenue, at/under for expense) · pale yellow = unfavorable variance — see Legend on the Instructions tab.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</si>
</sst>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;&quot;($&quot;#,##0\);&quot;$0&quot;"/>
    <numFmt numFmtId="165" formatCode="0.0%"/>
  </numFmts>
  <fonts count="22">
    <font>
      <sz val="11.0"/>
      <color theme="1"/>
      <name val="Calibri"/>
      <scheme val="minor"/>
    </font>
    <font>
      <b/>
      <sz val="16.0"/>
      <color rgb="FF0A222D"/>
      <name val="Aptos"/>
    </font>
    <font>
      <b/>
      <sz val="16.0"/>
      <color rgb="FF0A222D"/>
      <name val="Play"/>
    </font>
    <font>
      <sz val="10.0"/>
      <color rgb="FF14515E"/>
      <name val="Aptos"/>
    </font>
    <font>
      <b/>
      <sz val="10.0"/>
      <color rgb="FF0F1A1E"/>
      <name val="Aptos"/>
    </font>
    <font>
      <b/>
      <sz val="11.0"/>
      <color rgb="FFFFFFFF"/>
      <name val="Aptos"/>
    </font>
    <font>
      <b/>
      <sz val="10.0"/>
      <color rgb="FF2BB7A3"/>
      <name val="Aptos"/>
    </font>
    <font/>
    <font>
      <b/>
      <sz val="20.0"/>
      <color rgb="FF0A222D"/>
      <name val="Play"/>
    </font>
    <font>
      <b/>
      <sz val="10.0"/>
      <color rgb="FFFFFFFF"/>
      <name val="Aptos"/>
    </font>
    <font>
      <sz val="11.0"/>
      <color rgb="FF14515E"/>
      <name val="Aptos"/>
    </font>
    <font>
      <b/>
      <sz val="9.0"/>
      <color rgb="FF14515E"/>
      <name val="Aptos"/>
    </font>
    <font>
      <b/>
      <sz val="11.0"/>
      <color rgb="FF2BB7A3"/>
      <name val="Aptos"/>
    </font>
    <font>
      <sz val="10.0"/>
      <color rgb="FF0F1A1E"/>
      <name val="Aptos"/>
    </font>
    <font>
      <sz val="10.0"/>
      <color rgb="FF5A6770"/>
      <name val="Aptos"/>
    </font>
    <font>
      <b/>
      <sz val="10.0"/>
      <color rgb="FF1D6F5F"/>
      <name val="Aptos"/>
    </font>
    <font>
      <sz val="10.0"/>
      <color rgb="FF1D6F5F"/>
      <name val="Aptos"/>
    </font>
    <font>
      <b/>
      <sz val="10.0"/>
      <color rgb="FF0A222D"/>
      <name val="Aptos"/>
    </font>
    <font>
      <sz val="11.0"/>
      <color theme="1"/>
      <name val="Calibri"/>
    </font>
    <font>
      <b/>
      <sz val="12.0"/>
      <color rgb="FF0A222D"/>
      <name val="Aptos"/>
    </font>
    <font>
      <sz val="9.0"/>
      <color rgb="FF5A6770"/>
      <name val="Aptos"/>
    </font>
    <font>
      <i/>
      <sz val="9.0"/>
      <color rgb="FF5A6770"/>
      <name val="Aptos"/>
    </font>
  </fonts>
  <fills count="7">
    <fill>
      <patternFill patternType="none"/>
    </fill>
    <fill>
      <patternFill patternType="lightGray"/>
    </fill>
    <fill>
      <patternFill patternType="solid">
        <fgColor rgb="FF0A222D"/>
        <bgColor rgb="FF0A222D"/>
      </patternFill>
    </fill>
    <fill>
      <patternFill patternType="solid">
        <fgColor rgb="FFDFF3EA"/>
        <bgColor rgb="FFDFF3EA"/>
      </patternFill>
    </fill>
    <fill>
      <patternFill patternType="solid">
        <fgColor rgb="FF14515E"/>
        <bgColor rgb="FF14515E"/>
      </patternFill>
    </fill>
    <fill>
      <patternFill patternType="solid">
        <fgColor rgb="FFF7F5EF"/>
        <bgColor rgb="FFF7F5EF"/>
      </patternFill>
    </fill>
    <fill>
      <patternFill patternType="solid">
        <fgColor rgb="FFE1ECEC"/>
        <bgColor rgb="FFE1ECEC"/>
      </patternFill>
    </fill>
  </fills>
  <borders count="13">
    <border/>
    <border>
      <left/>
      <top/>
      <bottom/>
    </border>
    <border>
      <left/>
      <righ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left" shrinkToFit="0" vertical="center" wrapText="0"/>
    </xf>
    <xf borderId="0" fillId="0" fontId="6" numFmtId="0" xfId="0" applyAlignment="1" applyFont="1">
      <alignment shrinkToFit="0" vertical="bottom" wrapText="0"/>
    </xf>
    <xf borderId="2" fillId="3" fontId="4" numFmtId="0" xfId="0" applyAlignment="1" applyBorder="1" applyFill="1" applyFont="1">
      <alignment shrinkToFit="0" vertical="bottom" wrapText="0"/>
    </xf>
    <xf borderId="3" fillId="0" fontId="7" numFmtId="0" xfId="0" applyBorder="1" applyFont="1"/>
    <xf borderId="0" fillId="0" fontId="8" numFmtId="0" xfId="0" applyAlignment="1" applyFont="1">
      <alignment shrinkToFit="0" vertical="bottom" wrapText="0"/>
    </xf>
    <xf borderId="2" fillId="2" fontId="9" numFmtId="0" xfId="0" applyAlignment="1" applyBorder="1" applyFill="1" applyFont="1">
      <alignment horizontal="left" shrinkToFit="0" vertical="center" wrapText="0"/>
    </xf>
    <xf borderId="0" fillId="0" fontId="10" numFmtId="0" xfId="0" applyAlignment="1" applyFont="1">
      <alignment shrinkToFit="0" vertical="bottom" wrapText="0"/>
    </xf>
    <xf borderId="4" fillId="0" fontId="7" numFmtId="0" xfId="0" applyBorder="1" applyFont="1"/>
    <xf borderId="0" fillId="0" fontId="11" numFmtId="0" xfId="0" applyAlignment="1" applyFont="1">
      <alignment shrinkToFit="0" vertical="bottom" wrapText="0"/>
    </xf>
    <xf borderId="2" fillId="2" fontId="9" numFmtId="0" xfId="0" applyAlignment="1" applyBorder="1" applyFill="1" applyFont="1">
      <alignment horizontal="center" shrinkToFit="0" vertical="center" wrapText="0"/>
    </xf>
    <xf borderId="0" fillId="0" fontId="12" numFmtId="0" xfId="0" applyAlignment="1" applyFont="1">
      <alignment shrinkToFit="0" vertical="top" wrapText="0"/>
    </xf>
    <xf borderId="1" fillId="4" fontId="9" numFmtId="0" xfId="0" applyAlignment="1" applyBorder="1" applyFill="1" applyFont="1">
      <alignment horizontal="left" shrinkToFit="0" vertical="center" wrapText="0"/>
    </xf>
    <xf borderId="0" fillId="0" fontId="13" numFmtId="0" xfId="0" applyAlignment="1" applyFont="1">
      <alignment shrinkToFit="0" vertical="top" wrapText="1"/>
    </xf>
    <xf borderId="0" fillId="0" fontId="13" numFmtId="0" xfId="0" applyAlignment="1" applyFont="1">
      <alignment shrinkToFit="0" vertical="bottom" wrapText="0"/>
    </xf>
    <xf borderId="2" fillId="5" fontId="13" numFmtId="0" xfId="0" applyAlignment="1" applyBorder="1" applyFill="1" applyFont="1">
      <alignment shrinkToFit="0" vertical="bottom" wrapText="0"/>
    </xf>
    <xf borderId="2" fillId="5" fontId="14" numFmtId="0" xfId="0" applyAlignment="1" applyBorder="1" applyFill="1" applyFont="1">
      <alignment shrinkToFit="0" vertical="bottom" wrapText="0"/>
    </xf>
    <xf borderId="2" fillId="5" fontId="13" numFmtId="164" xfId="0" applyAlignment="1" applyBorder="1" applyFill="1" applyFont="1" applyNumberFormat="1">
      <alignment shrinkToFit="0" vertical="bottom" wrapText="0"/>
    </xf>
    <xf borderId="1" fillId="4" fontId="5" numFmtId="0" xfId="0" applyAlignment="1" applyBorder="1" applyFill="1" applyFont="1">
      <alignment horizontal="left" shrinkToFit="0" vertical="center" wrapText="0"/>
    </xf>
    <xf borderId="0" fillId="0" fontId="15" numFmtId="164" xfId="0" applyAlignment="1" applyFont="1" applyNumberFormat="1">
      <alignment shrinkToFit="0" vertical="bottom" wrapText="0"/>
    </xf>
    <xf borderId="2" fillId="6" fontId="15" numFmtId="164" xfId="0" applyAlignment="1" applyBorder="1" applyFill="1" applyFont="1" applyNumberFormat="1">
      <alignment shrinkToFit="0" vertical="bottom" wrapText="0"/>
    </xf>
    <xf borderId="2" fillId="6" fontId="16" numFmtId="164" xfId="0" applyAlignment="1" applyBorder="1" applyFill="1" applyFont="1" applyNumberFormat="1">
      <alignment shrinkToFit="0" vertical="bottom" wrapText="0"/>
    </xf>
    <xf borderId="2" fillId="6" fontId="17" numFmtId="0" xfId="0" applyAlignment="1" applyBorder="1" applyFill="1" applyFont="1">
      <alignment shrinkToFit="0" vertical="bottom" wrapText="0"/>
    </xf>
    <xf borderId="2" fillId="6" fontId="18" numFmtId="0" xfId="0" applyAlignment="1" applyBorder="1" applyFill="1" applyFont="1">
      <alignment shrinkToFit="0" vertical="bottom" wrapText="0"/>
    </xf>
    <xf borderId="0" fillId="0" fontId="15" numFmtId="0" xfId="0" applyAlignment="1" applyFont="1">
      <alignment shrinkToFit="0" vertical="bottom" wrapText="0"/>
    </xf>
    <xf borderId="2" fillId="6" fontId="17" numFmtId="164" xfId="0" applyAlignment="1" applyBorder="1" applyFill="1" applyFont="1" applyNumberFormat="1">
      <alignment shrinkToFit="0" vertical="bottom" wrapText="0"/>
    </xf>
    <xf borderId="2" fillId="6" fontId="16" numFmtId="165" xfId="0" applyAlignment="1" applyBorder="1" applyFill="1" applyFont="1" applyNumberFormat="1">
      <alignment shrinkToFit="0" vertical="bottom" wrapText="0"/>
    </xf>
    <xf borderId="0" fillId="0" fontId="19" numFmtId="0" xfId="0" applyAlignment="1" applyFont="1">
      <alignment shrinkToFit="0" vertical="bottom" wrapText="0"/>
    </xf>
    <xf borderId="2" fillId="3" fontId="13" numFmtId="0" xfId="0" applyAlignment="1" applyBorder="1" applyFill="1" applyFont="1">
      <alignment shrinkToFit="0" vertical="top" wrapText="1"/>
    </xf>
    <xf borderId="2" fillId="3" fontId="18" numFmtId="0" xfId="0" applyAlignment="1" applyBorder="1" applyFill="1" applyFont="1">
      <alignment shrinkToFit="0" vertical="bottom" wrapText="0"/>
    </xf>
    <xf borderId="2" fillId="5" fontId="18" numFmtId="0" xfId="0" applyAlignment="1" applyBorder="1" applyFill="1" applyFont="1">
      <alignment shrinkToFit="0" vertical="bottom" wrapText="0"/>
    </xf>
    <xf borderId="5" fillId="5" fontId="20" numFmtId="0" xfId="0" applyAlignment="1" applyBorder="1" applyFill="1" applyFont="1">
      <alignment shrinkToFit="0" vertical="top" wrapText="1"/>
    </xf>
    <xf borderId="6" fillId="0" fontId="7" numFmtId="0" xfId="0" applyBorder="1" applyFont="1"/>
    <xf borderId="7" fillId="0" fontId="7" numFmtId="0" xfId="0" applyBorder="1" applyFont="1"/>
    <xf borderId="8" fillId="0" fontId="7" numFmtId="0" xfId="0" applyBorder="1" applyFont="1"/>
    <xf borderId="9" fillId="0" fontId="7" numFmtId="0" xfId="0" applyBorder="1" applyFont="1"/>
    <xf borderId="10" fillId="0" fontId="7" numFmtId="0" xfId="0" applyBorder="1" applyFont="1"/>
    <xf borderId="11" fillId="0" fontId="7" numFmtId="0" xfId="0" applyBorder="1" applyFont="1"/>
    <xf borderId="12" fillId="0" fontId="7" numFmtId="0" xfId="0" applyBorder="1" applyFont="1"/>
    <xf borderId="2" fillId="5" fontId="21" numFmtId="0" xfId="0" applyAlignment="1" applyBorder="1" applyFill="1" applyFont="1">
      <alignment shrinkToFit="0" vertical="top" wrapText="1"/>
    </xf>
    <xf borderId="2" fillId="6" fontId="17" numFmtId="165" xfId="0" applyAlignment="1" applyBorder="1" applyFill="1" applyFont="1" applyNumberFormat="1">
      <alignment shrinkToFit="0" vertical="bottom" wrapText="0"/>
    </xf>
    <xf borderId="2" fillId="2" fontId="9" numFmtId="0" xfId="0" applyAlignment="1" applyBorder="1" applyFill="1" applyFont="1">
      <alignment shrinkToFit="0" vertical="bottom" wrapText="0"/>
    </xf>
    <xf borderId="2" fillId="2" fontId="18" numFmtId="0" xfId="0" applyAlignment="1" applyBorder="1" applyFill="1" applyFont="1">
      <alignment shrinkToFit="0" vertical="bottom" wrapText="0"/>
    </xf>
    <xf borderId="2" fillId="2" fontId="9" numFmtId="164" xfId="0" applyAlignment="1" applyBorder="1" applyFill="1" applyFont="1" applyNumberFormat="1">
      <alignment shrinkToFit="0" vertical="bottom" wrapText="0"/>
    </xf>
    <xf borderId="2" fillId="2" fontId="9" numFmtId="165" xfId="0" applyAlignment="1" applyBorder="1" applyFill="1" applyFont="1" applyNumberFormat="1">
      <alignment shrinkToFit="0" vertical="bottom" wrapText="0"/>
    </xf>
    <xf borderId="0" fillId="0" fontId="21" numFmtId="0" xfId="0" applyAlignment="1" applyFont="1">
      <alignment shrinkToFit="0" vertical="top" wrapText="1"/>
    </xf>
  </cellXfs>
  <cellStyles count="1">
    <cellStyle xfId="0" name="Normal" builtinId="0"/>
  </cellStyles>
  <dxfs count="2">
    <dxf>
      <font>
        <b/>
        <color rgb="FF1D6F5F"/>
      </font>
      <fill>
        <patternFill patternType="solid">
          <fgColor rgb="FFDFF3EA"/>
          <bgColor rgb="FFDFF3EA"/>
        </patternFill>
      </fill>
      <border/>
    </dxf>
    <dxf>
      <font>
        <b/>
        <color rgb="FF0A222D"/>
      </font>
      <fill>
        <patternFill patternType="solid">
          <fgColor rgb="FFFFF1C9"/>
          <bgColor rgb="FFFFF1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81100" cy="5524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0.0"/>
    <col customWidth="1" min="2" max="2" width="78.0"/>
    <col customWidth="1" min="3" max="3" width="14.0"/>
    <col customWidth="1" min="4" max="26" width="8.71"/>
  </cols>
  <sheetData>
    <row r="6" ht="15.0" customHeight="1">
      <c r="A6" s="6" t="s">
        <v>6</v>
      </c>
    </row>
    <row r="7" ht="24.0" customHeight="1">
      <c r="A7" s="9" t="s">
        <v>8</v>
      </c>
    </row>
    <row r="8" ht="15.0" customHeight="1">
      <c r="A8" s="11" t="s">
        <v>10</v>
      </c>
    </row>
    <row r="9" ht="15.0" customHeight="1">
      <c r="A9" s="13" t="s">
        <v>13</v>
      </c>
    </row>
    <row r="11" ht="19.5" customHeight="1">
      <c r="A11" s="5" t="s">
        <v>16</v>
      </c>
      <c r="B11" s="8"/>
      <c r="C11" s="8"/>
      <c r="D11" s="8"/>
      <c r="E11" s="8"/>
      <c r="F11" s="12"/>
    </row>
    <row r="12" ht="54.0" customHeight="1">
      <c r="A12" s="15">
        <v>1.0</v>
      </c>
      <c r="B12" s="17" t="s">
        <v>33</v>
      </c>
    </row>
    <row r="13" ht="36.0" customHeight="1">
      <c r="A13" s="15">
        <v>2.0</v>
      </c>
      <c r="B13" s="17" t="s">
        <v>34</v>
      </c>
    </row>
    <row r="14" ht="54.0" customHeight="1">
      <c r="A14" s="15">
        <v>3.0</v>
      </c>
      <c r="B14" s="17" t="s">
        <v>35</v>
      </c>
    </row>
    <row r="15" ht="72.0" customHeight="1">
      <c r="A15" s="15">
        <v>4.0</v>
      </c>
      <c r="B15" s="17" t="s">
        <v>36</v>
      </c>
    </row>
    <row r="16" ht="54.0" customHeight="1">
      <c r="A16" s="15">
        <v>5.0</v>
      </c>
      <c r="B16" s="17" t="s">
        <v>38</v>
      </c>
    </row>
    <row r="17" ht="36.0" customHeight="1">
      <c r="A17" s="15">
        <v>6.0</v>
      </c>
      <c r="B17" s="17" t="s">
        <v>39</v>
      </c>
    </row>
    <row r="19" ht="19.5" customHeight="1">
      <c r="A19" s="22" t="s">
        <v>41</v>
      </c>
      <c r="B19" s="8"/>
      <c r="C19" s="8"/>
      <c r="D19" s="8"/>
      <c r="E19" s="8"/>
      <c r="F19" s="12"/>
    </row>
    <row r="20" ht="15.0" customHeight="1">
      <c r="A20" s="18" t="s">
        <v>42</v>
      </c>
      <c r="B20" s="23">
        <f>'Annual Rollup'!O11</f>
        <v>230400</v>
      </c>
    </row>
    <row r="21" ht="15.0" customHeight="1">
      <c r="A21" s="18" t="s">
        <v>43</v>
      </c>
      <c r="B21" s="23">
        <f>'Annual Rollup'!O31</f>
        <v>237960</v>
      </c>
    </row>
    <row r="22" ht="15.0" customHeight="1">
      <c r="A22" s="18" t="s">
        <v>45</v>
      </c>
      <c r="B22" s="23">
        <f>'Annual Rollup'!O42</f>
        <v>1460</v>
      </c>
    </row>
    <row r="23" ht="15.0" customHeight="1">
      <c r="A23" s="18" t="s">
        <v>47</v>
      </c>
      <c r="B23" s="23">
        <f>'Annual Rollup'!O62</f>
        <v>2660</v>
      </c>
    </row>
    <row r="24" ht="15.0" customHeight="1">
      <c r="A24" s="18" t="s">
        <v>49</v>
      </c>
      <c r="B24" s="28" t="str">
        <f>'Monthly Budget vs Actual'!B4</f>
        <v>Dec</v>
      </c>
    </row>
    <row r="25" ht="15.0" customHeight="1">
      <c r="A25" s="18" t="s">
        <v>51</v>
      </c>
      <c r="B25" s="23">
        <f>'Monthly Budget vs Actual'!C23</f>
        <v>-5360</v>
      </c>
    </row>
    <row r="26" ht="15.75" customHeight="1"/>
    <row r="27" ht="15.75" customHeight="1">
      <c r="A27" s="31" t="s">
        <v>52</v>
      </c>
    </row>
    <row r="28" ht="18.0" customHeight="1">
      <c r="A28" s="33"/>
      <c r="B28" s="18" t="s">
        <v>53</v>
      </c>
    </row>
    <row r="29" ht="18.0" customHeight="1">
      <c r="A29" s="27"/>
      <c r="B29" s="18" t="s">
        <v>54</v>
      </c>
    </row>
    <row r="30" ht="18.0" customHeight="1">
      <c r="A30" s="34"/>
      <c r="B30" s="18" t="s">
        <v>55</v>
      </c>
    </row>
    <row r="31" ht="15.75" customHeight="1"/>
    <row r="32" ht="15.75" customHeight="1"/>
    <row r="33" ht="15.0" customHeight="1">
      <c r="A33" s="35" t="s">
        <v>56</v>
      </c>
      <c r="B33" s="36"/>
      <c r="C33" s="36"/>
      <c r="D33" s="36"/>
      <c r="E33" s="36"/>
      <c r="F33" s="37"/>
    </row>
    <row r="34" ht="15.0" customHeight="1">
      <c r="A34" s="38"/>
      <c r="F34" s="39"/>
    </row>
    <row r="35" ht="15.0" customHeight="1">
      <c r="A35" s="38"/>
      <c r="F35" s="39"/>
    </row>
    <row r="36" ht="15.0" customHeight="1">
      <c r="A36" s="40"/>
      <c r="B36" s="41"/>
      <c r="C36" s="41"/>
      <c r="D36" s="41"/>
      <c r="E36" s="41"/>
      <c r="F36" s="42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4:F14"/>
    <mergeCell ref="B15:F15"/>
    <mergeCell ref="B16:F16"/>
    <mergeCell ref="B17:F17"/>
    <mergeCell ref="A19:F19"/>
    <mergeCell ref="A33:F36"/>
    <mergeCell ref="A6:F6"/>
    <mergeCell ref="A7:F7"/>
    <mergeCell ref="A8:F8"/>
    <mergeCell ref="A9:F9"/>
    <mergeCell ref="A11:F11"/>
    <mergeCell ref="B12:F12"/>
    <mergeCell ref="B13:F13"/>
  </mergeCells>
  <printOptions/>
  <pageMargins bottom="0.5" footer="0.0" header="0.0" left="0.4" right="0.4" top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4.0"/>
    <col customWidth="1" min="2" max="4" width="13.0"/>
    <col customWidth="1" min="5" max="5" width="11.0"/>
    <col customWidth="1" min="6" max="6" width="42.0"/>
    <col customWidth="1" min="7" max="26" width="8.71"/>
  </cols>
  <sheetData>
    <row r="1">
      <c r="A1" s="2" t="s">
        <v>1</v>
      </c>
    </row>
    <row r="2">
      <c r="A2" s="3" t="s">
        <v>2</v>
      </c>
    </row>
    <row r="4">
      <c r="A4" s="4" t="s">
        <v>4</v>
      </c>
      <c r="B4" s="7" t="s">
        <v>7</v>
      </c>
      <c r="C4" s="4" t="s">
        <v>9</v>
      </c>
      <c r="D4" s="7">
        <v>2026.0</v>
      </c>
    </row>
    <row r="6" ht="18.0" customHeight="1">
      <c r="A6" s="10" t="s">
        <v>11</v>
      </c>
      <c r="B6" s="14" t="s">
        <v>12</v>
      </c>
      <c r="C6" s="14" t="s">
        <v>29</v>
      </c>
      <c r="D6" s="14" t="s">
        <v>30</v>
      </c>
      <c r="E6" s="14" t="s">
        <v>31</v>
      </c>
      <c r="F6" s="14" t="s">
        <v>32</v>
      </c>
    </row>
    <row r="7" ht="19.5" customHeight="1">
      <c r="A7" s="16" t="s">
        <v>28</v>
      </c>
      <c r="B7" s="8"/>
      <c r="C7" s="8"/>
      <c r="D7" s="8"/>
      <c r="E7" s="8"/>
      <c r="F7" s="12"/>
    </row>
    <row r="8" ht="15.0" customHeight="1">
      <c r="A8" s="18" t="s">
        <v>37</v>
      </c>
      <c r="B8" s="25">
        <f t="array" ref="B8">IFERROR(INDEX('Annual Rollup'!$C$6:$N$22,MATCH($A8,'Annual Rollup'!$A$6:$A$22,0),MATCH($B$4,'Annual Rollup'!$C$5:$N$5,0)),"")</f>
        <v>11000</v>
      </c>
      <c r="C8" s="25">
        <f t="array" ref="C8">IFERROR(INDEX('Annual Rollup'!$C$26:$N$42,MATCH($A8,'Annual Rollup'!$A$26:$A$42,0),MATCH($B$4,'Annual Rollup'!$C$25:$N$25,0)),"")</f>
        <v>12100</v>
      </c>
      <c r="D8" s="24">
        <f t="shared" ref="D8:D12" si="1">C8-B8</f>
        <v>1100</v>
      </c>
      <c r="E8" s="30">
        <f t="shared" ref="E8:E12" si="2">IFERROR(IF(ABS(B8)&lt;1,"n/m",D8/B8),"")</f>
        <v>0.1</v>
      </c>
      <c r="F8" s="32"/>
    </row>
    <row r="9" ht="27.75" customHeight="1">
      <c r="A9" s="18" t="s">
        <v>44</v>
      </c>
      <c r="B9" s="25">
        <f t="array" ref="B9">IFERROR(INDEX('Annual Rollup'!$C$6:$N$22,MATCH($A9,'Annual Rollup'!$A$6:$A$22,0),MATCH($B$4,'Annual Rollup'!$C$5:$N$5,0)),"")</f>
        <v>5000</v>
      </c>
      <c r="C9" s="25">
        <f t="array" ref="C9">IFERROR(INDEX('Annual Rollup'!$C$26:$N$42,MATCH($A9,'Annual Rollup'!$A$26:$A$42,0),MATCH($B$4,'Annual Rollup'!$C$25:$N$25,0)),"")</f>
        <v>0</v>
      </c>
      <c r="D9" s="24">
        <f t="shared" si="1"/>
        <v>-5000</v>
      </c>
      <c r="E9" s="30">
        <f t="shared" si="2"/>
        <v>-1</v>
      </c>
      <c r="F9" s="43" t="s">
        <v>58</v>
      </c>
    </row>
    <row r="10" ht="15.0" customHeight="1">
      <c r="A10" s="18" t="s">
        <v>46</v>
      </c>
      <c r="B10" s="25">
        <f t="array" ref="B10">IFERROR(INDEX('Annual Rollup'!$C$6:$N$22,MATCH($A10,'Annual Rollup'!$A$6:$A$22,0),MATCH($B$4,'Annual Rollup'!$C$5:$N$5,0)),"")</f>
        <v>3000</v>
      </c>
      <c r="C10" s="25">
        <f t="array" ref="C10">IFERROR(INDEX('Annual Rollup'!$C$26:$N$42,MATCH($A10,'Annual Rollup'!$A$26:$A$42,0),MATCH($B$4,'Annual Rollup'!$C$25:$N$25,0)),"")</f>
        <v>5200</v>
      </c>
      <c r="D10" s="24">
        <f t="shared" si="1"/>
        <v>2200</v>
      </c>
      <c r="E10" s="30">
        <f t="shared" si="2"/>
        <v>0.7333333333</v>
      </c>
      <c r="F10" s="32"/>
    </row>
    <row r="11" ht="15.0" customHeight="1">
      <c r="A11" s="18" t="s">
        <v>48</v>
      </c>
      <c r="B11" s="25">
        <f t="array" ref="B11">IFERROR(INDEX('Annual Rollup'!$C$6:$N$22,MATCH($A11,'Annual Rollup'!$A$6:$A$22,0),MATCH($B$4,'Annual Rollup'!$C$5:$N$5,0)),"")</f>
        <v>200</v>
      </c>
      <c r="C11" s="25">
        <f t="array" ref="C11">IFERROR(INDEX('Annual Rollup'!$C$26:$N$42,MATCH($A11,'Annual Rollup'!$A$26:$A$42,0),MATCH($B$4,'Annual Rollup'!$C$25:$N$25,0)),"")</f>
        <v>240</v>
      </c>
      <c r="D11" s="24">
        <f t="shared" si="1"/>
        <v>40</v>
      </c>
      <c r="E11" s="30">
        <f t="shared" si="2"/>
        <v>0.2</v>
      </c>
      <c r="F11" s="32"/>
    </row>
    <row r="12">
      <c r="A12" s="26" t="s">
        <v>50</v>
      </c>
      <c r="B12" s="29">
        <f t="shared" ref="B12:C12" si="3">SUM(B8:B11)</f>
        <v>19200</v>
      </c>
      <c r="C12" s="29">
        <f t="shared" si="3"/>
        <v>17540</v>
      </c>
      <c r="D12" s="29">
        <f t="shared" si="1"/>
        <v>-1660</v>
      </c>
      <c r="E12" s="44">
        <f t="shared" si="2"/>
        <v>-0.08645833333</v>
      </c>
    </row>
    <row r="14" ht="19.5" customHeight="1">
      <c r="A14" s="16" t="s">
        <v>57</v>
      </c>
      <c r="B14" s="8"/>
      <c r="C14" s="8"/>
      <c r="D14" s="8"/>
      <c r="E14" s="8"/>
      <c r="F14" s="12"/>
    </row>
    <row r="15" ht="15.0" customHeight="1">
      <c r="A15" s="18" t="s">
        <v>59</v>
      </c>
      <c r="B15" s="25">
        <f t="array" ref="B15">IFERROR(INDEX('Annual Rollup'!$C$6:$N$22,MATCH($A15,'Annual Rollup'!$A$6:$A$22,0),MATCH($B$4,'Annual Rollup'!$C$5:$N$5,0)),"")</f>
        <v>12000</v>
      </c>
      <c r="C15" s="25">
        <f t="array" ref="C15">IFERROR(INDEX('Annual Rollup'!$C$26:$N$42,MATCH($A15,'Annual Rollup'!$A$26:$A$42,0),MATCH($B$4,'Annual Rollup'!$C$25:$N$25,0)),"")</f>
        <v>13500</v>
      </c>
      <c r="D15" s="24">
        <f t="shared" ref="D15:D21" si="4">C15-B15</f>
        <v>1500</v>
      </c>
      <c r="E15" s="30">
        <f t="shared" ref="E15:E21" si="5">IFERROR(IF(ABS(B15)&lt;1,"n/m",D15/B15),"")</f>
        <v>0.125</v>
      </c>
      <c r="F15" s="32"/>
    </row>
    <row r="16" ht="15.0" customHeight="1">
      <c r="A16" s="18" t="s">
        <v>61</v>
      </c>
      <c r="B16" s="25">
        <f t="array" ref="B16">IFERROR(INDEX('Annual Rollup'!$C$6:$N$22,MATCH($A16,'Annual Rollup'!$A$6:$A$22,0),MATCH($B$4,'Annual Rollup'!$C$5:$N$5,0)),"")</f>
        <v>2400</v>
      </c>
      <c r="C16" s="25">
        <f t="array" ref="C16">IFERROR(INDEX('Annual Rollup'!$C$26:$N$42,MATCH($A16,'Annual Rollup'!$A$26:$A$42,0),MATCH($B$4,'Annual Rollup'!$C$25:$N$25,0)),"")</f>
        <v>2700</v>
      </c>
      <c r="D16" s="24">
        <f t="shared" si="4"/>
        <v>300</v>
      </c>
      <c r="E16" s="30">
        <f t="shared" si="5"/>
        <v>0.125</v>
      </c>
      <c r="F16" s="32"/>
    </row>
    <row r="17" ht="15.0" customHeight="1">
      <c r="A17" s="18" t="s">
        <v>62</v>
      </c>
      <c r="B17" s="25">
        <f t="array" ref="B17">IFERROR(INDEX('Annual Rollup'!$C$6:$N$22,MATCH($A17,'Annual Rollup'!$A$6:$A$22,0),MATCH($B$4,'Annual Rollup'!$C$5:$N$5,0)),"")</f>
        <v>2000</v>
      </c>
      <c r="C17" s="25">
        <f t="array" ref="C17">IFERROR(INDEX('Annual Rollup'!$C$26:$N$42,MATCH($A17,'Annual Rollup'!$A$26:$A$42,0),MATCH($B$4,'Annual Rollup'!$C$25:$N$25,0)),"")</f>
        <v>2200</v>
      </c>
      <c r="D17" s="24">
        <f t="shared" si="4"/>
        <v>200</v>
      </c>
      <c r="E17" s="30">
        <f t="shared" si="5"/>
        <v>0.1</v>
      </c>
      <c r="F17" s="32"/>
    </row>
    <row r="18" ht="15.0" customHeight="1">
      <c r="A18" s="18" t="s">
        <v>63</v>
      </c>
      <c r="B18" s="25">
        <f t="array" ref="B18">IFERROR(INDEX('Annual Rollup'!$C$6:$N$22,MATCH($A18,'Annual Rollup'!$A$6:$A$22,0),MATCH($B$4,'Annual Rollup'!$C$5:$N$5,0)),"")</f>
        <v>1500</v>
      </c>
      <c r="C18" s="25">
        <f t="array" ref="C18">IFERROR(INDEX('Annual Rollup'!$C$26:$N$42,MATCH($A18,'Annual Rollup'!$A$26:$A$42,0),MATCH($B$4,'Annual Rollup'!$C$25:$N$25,0)),"")</f>
        <v>1700</v>
      </c>
      <c r="D18" s="24">
        <f t="shared" si="4"/>
        <v>200</v>
      </c>
      <c r="E18" s="30">
        <f t="shared" si="5"/>
        <v>0.1333333333</v>
      </c>
      <c r="F18" s="32"/>
    </row>
    <row r="19" ht="27.75" customHeight="1">
      <c r="A19" s="18" t="s">
        <v>64</v>
      </c>
      <c r="B19" s="25">
        <f t="array" ref="B19">IFERROR(INDEX('Annual Rollup'!$C$6:$N$22,MATCH($A19,'Annual Rollup'!$A$6:$A$22,0),MATCH($B$4,'Annual Rollup'!$C$5:$N$5,0)),"")</f>
        <v>800</v>
      </c>
      <c r="C19" s="25">
        <f t="array" ref="C19">IFERROR(INDEX('Annual Rollup'!$C$26:$N$42,MATCH($A19,'Annual Rollup'!$A$26:$A$42,0),MATCH($B$4,'Annual Rollup'!$C$25:$N$25,0)),"")</f>
        <v>2200</v>
      </c>
      <c r="D19" s="24">
        <f t="shared" si="4"/>
        <v>1400</v>
      </c>
      <c r="E19" s="30">
        <f t="shared" si="5"/>
        <v>1.75</v>
      </c>
      <c r="F19" s="43" t="s">
        <v>69</v>
      </c>
    </row>
    <row r="20" ht="15.0" customHeight="1">
      <c r="A20" s="18" t="s">
        <v>65</v>
      </c>
      <c r="B20" s="25">
        <f t="array" ref="B20">IFERROR(INDEX('Annual Rollup'!$C$6:$N$22,MATCH($A20,'Annual Rollup'!$A$6:$A$22,0),MATCH($B$4,'Annual Rollup'!$C$5:$N$5,0)),"")</f>
        <v>600</v>
      </c>
      <c r="C20" s="25">
        <f t="array" ref="C20">IFERROR(INDEX('Annual Rollup'!$C$26:$N$42,MATCH($A20,'Annual Rollup'!$A$26:$A$42,0),MATCH($B$4,'Annual Rollup'!$C$25:$N$25,0)),"")</f>
        <v>600</v>
      </c>
      <c r="D20" s="24">
        <f t="shared" si="4"/>
        <v>0</v>
      </c>
      <c r="E20" s="30">
        <f t="shared" si="5"/>
        <v>0</v>
      </c>
      <c r="F20" s="32"/>
    </row>
    <row r="21" ht="15.75" customHeight="1">
      <c r="A21" s="26" t="s">
        <v>66</v>
      </c>
      <c r="B21" s="29">
        <f t="shared" ref="B21:C21" si="6">SUM(B15:B20)</f>
        <v>19300</v>
      </c>
      <c r="C21" s="29">
        <f t="shared" si="6"/>
        <v>22900</v>
      </c>
      <c r="D21" s="29">
        <f t="shared" si="4"/>
        <v>3600</v>
      </c>
      <c r="E21" s="44">
        <f t="shared" si="5"/>
        <v>0.1865284974</v>
      </c>
    </row>
    <row r="22" ht="15.75" customHeight="1"/>
    <row r="23" ht="15.75" customHeight="1">
      <c r="A23" s="45" t="s">
        <v>67</v>
      </c>
      <c r="B23" s="47">
        <f t="shared" ref="B23:C23" si="7">B12-B21</f>
        <v>-100</v>
      </c>
      <c r="C23" s="47">
        <f t="shared" si="7"/>
        <v>-5360</v>
      </c>
      <c r="D23" s="47">
        <f>C23-B23</f>
        <v>-5260</v>
      </c>
      <c r="E23" s="48">
        <f>IFERROR(D23/B12,"")</f>
        <v>-0.2739583333</v>
      </c>
    </row>
    <row r="24" ht="15.75" customHeight="1"/>
    <row r="25" ht="25.5" customHeight="1">
      <c r="A25" s="49" t="s">
        <v>72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F1"/>
    <mergeCell ref="A2:F2"/>
    <mergeCell ref="A7:F7"/>
    <mergeCell ref="A14:F14"/>
    <mergeCell ref="A25:F25"/>
  </mergeCells>
  <conditionalFormatting sqref="D8:D11">
    <cfRule type="expression" dxfId="0" priority="1">
      <formula>D8&gt;=0</formula>
    </cfRule>
  </conditionalFormatting>
  <conditionalFormatting sqref="D8:D11">
    <cfRule type="expression" dxfId="1" priority="2">
      <formula>D8&lt;0</formula>
    </cfRule>
  </conditionalFormatting>
  <conditionalFormatting sqref="D15:D20">
    <cfRule type="expression" dxfId="0" priority="3">
      <formula>D15&lt;=0</formula>
    </cfRule>
  </conditionalFormatting>
  <conditionalFormatting sqref="D15:D20">
    <cfRule type="expression" dxfId="1" priority="4">
      <formula>D15&gt;0</formula>
    </cfRule>
  </conditionalFormatting>
  <conditionalFormatting sqref="D23">
    <cfRule type="expression" dxfId="0" priority="5">
      <formula>D23&gt;=0</formula>
    </cfRule>
  </conditionalFormatting>
  <conditionalFormatting sqref="D23">
    <cfRule type="expression" dxfId="1" priority="6">
      <formula>D23&lt;0</formula>
    </cfRule>
  </conditionalFormatting>
  <dataValidations>
    <dataValidation type="list" allowBlank="1" sqref="B4">
      <formula1>"Jan,Feb,Mar,Apr,May,Jun,Jul,Aug,Sep,Oct,Nov,Dec"</formula1>
    </dataValidation>
  </dataValidations>
  <printOptions/>
  <pageMargins bottom="0.5" footer="0.0" header="0.0" left="0.4" right="0.4" top="0.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6.0"/>
    <col customWidth="1" min="2" max="2" width="12.0"/>
    <col customWidth="1" min="3" max="14" width="9.57"/>
    <col customWidth="1" min="15" max="15" width="12.43"/>
    <col customWidth="1" min="16" max="16" width="13.0"/>
    <col customWidth="1" min="17" max="26" width="8.71"/>
  </cols>
  <sheetData>
    <row r="1" ht="21.0" customHeight="1">
      <c r="A1" s="1" t="s">
        <v>0</v>
      </c>
    </row>
    <row r="2">
      <c r="A2" s="3" t="s">
        <v>3</v>
      </c>
    </row>
    <row r="4" ht="19.5" customHeight="1">
      <c r="A4" s="5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2"/>
    </row>
    <row r="5" ht="18.0" customHeight="1">
      <c r="A5" s="10" t="s">
        <v>11</v>
      </c>
      <c r="B5" s="14" t="s">
        <v>14</v>
      </c>
      <c r="C5" s="14" t="s">
        <v>15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24</v>
      </c>
      <c r="L5" s="14" t="s">
        <v>25</v>
      </c>
      <c r="M5" s="14" t="s">
        <v>26</v>
      </c>
      <c r="N5" s="14" t="s">
        <v>7</v>
      </c>
      <c r="O5" s="14" t="s">
        <v>27</v>
      </c>
    </row>
    <row r="6" ht="19.5" customHeight="1">
      <c r="A6" s="16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2"/>
    </row>
    <row r="7">
      <c r="A7" s="19" t="s">
        <v>37</v>
      </c>
      <c r="B7" s="20" t="s">
        <v>40</v>
      </c>
      <c r="C7" s="21">
        <v>11000.0</v>
      </c>
      <c r="D7" s="21">
        <v>11000.0</v>
      </c>
      <c r="E7" s="21">
        <v>11000.0</v>
      </c>
      <c r="F7" s="21">
        <v>11000.0</v>
      </c>
      <c r="G7" s="21">
        <v>11000.0</v>
      </c>
      <c r="H7" s="21">
        <v>11000.0</v>
      </c>
      <c r="I7" s="21">
        <v>11000.0</v>
      </c>
      <c r="J7" s="21">
        <v>11000.0</v>
      </c>
      <c r="K7" s="21">
        <v>11000.0</v>
      </c>
      <c r="L7" s="21">
        <v>11000.0</v>
      </c>
      <c r="M7" s="21">
        <v>11000.0</v>
      </c>
      <c r="N7" s="21">
        <v>11000.0</v>
      </c>
      <c r="O7" s="24">
        <f t="shared" ref="O7:O11" si="1">SUM(C7:N7)</f>
        <v>132000</v>
      </c>
    </row>
    <row r="8">
      <c r="A8" s="19" t="s">
        <v>44</v>
      </c>
      <c r="B8" s="20" t="s">
        <v>40</v>
      </c>
      <c r="C8" s="21">
        <v>5000.0</v>
      </c>
      <c r="D8" s="21">
        <v>5000.0</v>
      </c>
      <c r="E8" s="21">
        <v>5000.0</v>
      </c>
      <c r="F8" s="21">
        <v>5000.0</v>
      </c>
      <c r="G8" s="21">
        <v>5000.0</v>
      </c>
      <c r="H8" s="21">
        <v>5000.0</v>
      </c>
      <c r="I8" s="21">
        <v>5000.0</v>
      </c>
      <c r="J8" s="21">
        <v>5000.0</v>
      </c>
      <c r="K8" s="21">
        <v>5000.0</v>
      </c>
      <c r="L8" s="21">
        <v>5000.0</v>
      </c>
      <c r="M8" s="21">
        <v>5000.0</v>
      </c>
      <c r="N8" s="21">
        <v>5000.0</v>
      </c>
      <c r="O8" s="24">
        <f t="shared" si="1"/>
        <v>60000</v>
      </c>
    </row>
    <row r="9">
      <c r="A9" s="19" t="s">
        <v>46</v>
      </c>
      <c r="B9" s="20" t="s">
        <v>40</v>
      </c>
      <c r="C9" s="21">
        <v>3000.0</v>
      </c>
      <c r="D9" s="21">
        <v>3000.0</v>
      </c>
      <c r="E9" s="21">
        <v>3000.0</v>
      </c>
      <c r="F9" s="21">
        <v>3000.0</v>
      </c>
      <c r="G9" s="21">
        <v>3000.0</v>
      </c>
      <c r="H9" s="21">
        <v>3000.0</v>
      </c>
      <c r="I9" s="21">
        <v>3000.0</v>
      </c>
      <c r="J9" s="21">
        <v>3000.0</v>
      </c>
      <c r="K9" s="21">
        <v>3000.0</v>
      </c>
      <c r="L9" s="21">
        <v>3000.0</v>
      </c>
      <c r="M9" s="21">
        <v>3000.0</v>
      </c>
      <c r="N9" s="21">
        <v>3000.0</v>
      </c>
      <c r="O9" s="24">
        <f t="shared" si="1"/>
        <v>36000</v>
      </c>
    </row>
    <row r="10">
      <c r="A10" s="19" t="s">
        <v>48</v>
      </c>
      <c r="B10" s="20" t="s">
        <v>40</v>
      </c>
      <c r="C10" s="21">
        <v>200.0</v>
      </c>
      <c r="D10" s="21">
        <v>200.0</v>
      </c>
      <c r="E10" s="21">
        <v>200.0</v>
      </c>
      <c r="F10" s="21">
        <v>200.0</v>
      </c>
      <c r="G10" s="21">
        <v>200.0</v>
      </c>
      <c r="H10" s="21">
        <v>200.0</v>
      </c>
      <c r="I10" s="21">
        <v>200.0</v>
      </c>
      <c r="J10" s="21">
        <v>200.0</v>
      </c>
      <c r="K10" s="21">
        <v>200.0</v>
      </c>
      <c r="L10" s="21">
        <v>200.0</v>
      </c>
      <c r="M10" s="21">
        <v>200.0</v>
      </c>
      <c r="N10" s="21">
        <v>200.0</v>
      </c>
      <c r="O10" s="24">
        <f t="shared" si="1"/>
        <v>2400</v>
      </c>
    </row>
    <row r="11">
      <c r="A11" s="26" t="s">
        <v>50</v>
      </c>
      <c r="B11" s="27"/>
      <c r="C11" s="29">
        <f t="shared" ref="C11:N11" si="2">SUM(C7:C10)</f>
        <v>19200</v>
      </c>
      <c r="D11" s="29">
        <f t="shared" si="2"/>
        <v>19200</v>
      </c>
      <c r="E11" s="29">
        <f t="shared" si="2"/>
        <v>19200</v>
      </c>
      <c r="F11" s="29">
        <f t="shared" si="2"/>
        <v>19200</v>
      </c>
      <c r="G11" s="29">
        <f t="shared" si="2"/>
        <v>19200</v>
      </c>
      <c r="H11" s="29">
        <f t="shared" si="2"/>
        <v>19200</v>
      </c>
      <c r="I11" s="29">
        <f t="shared" si="2"/>
        <v>19200</v>
      </c>
      <c r="J11" s="29">
        <f t="shared" si="2"/>
        <v>19200</v>
      </c>
      <c r="K11" s="29">
        <f t="shared" si="2"/>
        <v>19200</v>
      </c>
      <c r="L11" s="29">
        <f t="shared" si="2"/>
        <v>19200</v>
      </c>
      <c r="M11" s="29">
        <f t="shared" si="2"/>
        <v>19200</v>
      </c>
      <c r="N11" s="29">
        <f t="shared" si="2"/>
        <v>19200</v>
      </c>
      <c r="O11" s="29">
        <f t="shared" si="1"/>
        <v>230400</v>
      </c>
    </row>
    <row r="13" ht="19.5" customHeight="1">
      <c r="A13" s="16" t="s">
        <v>57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2"/>
    </row>
    <row r="14">
      <c r="A14" s="19" t="s">
        <v>59</v>
      </c>
      <c r="B14" s="20" t="s">
        <v>60</v>
      </c>
      <c r="C14" s="21">
        <v>12000.0</v>
      </c>
      <c r="D14" s="21">
        <v>12000.0</v>
      </c>
      <c r="E14" s="21">
        <v>12000.0</v>
      </c>
      <c r="F14" s="21">
        <v>12000.0</v>
      </c>
      <c r="G14" s="21">
        <v>12000.0</v>
      </c>
      <c r="H14" s="21">
        <v>12000.0</v>
      </c>
      <c r="I14" s="21">
        <v>12000.0</v>
      </c>
      <c r="J14" s="21">
        <v>12000.0</v>
      </c>
      <c r="K14" s="21">
        <v>12000.0</v>
      </c>
      <c r="L14" s="21">
        <v>12000.0</v>
      </c>
      <c r="M14" s="21">
        <v>12000.0</v>
      </c>
      <c r="N14" s="21">
        <v>12000.0</v>
      </c>
      <c r="O14" s="24">
        <f t="shared" ref="O14:O20" si="3">SUM(C14:N14)</f>
        <v>144000</v>
      </c>
    </row>
    <row r="15">
      <c r="A15" s="19" t="s">
        <v>61</v>
      </c>
      <c r="B15" s="20" t="s">
        <v>60</v>
      </c>
      <c r="C15" s="21">
        <v>2400.0</v>
      </c>
      <c r="D15" s="21">
        <v>2400.0</v>
      </c>
      <c r="E15" s="21">
        <v>2400.0</v>
      </c>
      <c r="F15" s="21">
        <v>2400.0</v>
      </c>
      <c r="G15" s="21">
        <v>2400.0</v>
      </c>
      <c r="H15" s="21">
        <v>2400.0</v>
      </c>
      <c r="I15" s="21">
        <v>2400.0</v>
      </c>
      <c r="J15" s="21">
        <v>2400.0</v>
      </c>
      <c r="K15" s="21">
        <v>2400.0</v>
      </c>
      <c r="L15" s="21">
        <v>2400.0</v>
      </c>
      <c r="M15" s="21">
        <v>2400.0</v>
      </c>
      <c r="N15" s="21">
        <v>2400.0</v>
      </c>
      <c r="O15" s="24">
        <f t="shared" si="3"/>
        <v>28800</v>
      </c>
    </row>
    <row r="16">
      <c r="A16" s="19" t="s">
        <v>62</v>
      </c>
      <c r="B16" s="20" t="s">
        <v>60</v>
      </c>
      <c r="C16" s="21">
        <v>2000.0</v>
      </c>
      <c r="D16" s="21">
        <v>2000.0</v>
      </c>
      <c r="E16" s="21">
        <v>2000.0</v>
      </c>
      <c r="F16" s="21">
        <v>2000.0</v>
      </c>
      <c r="G16" s="21">
        <v>2000.0</v>
      </c>
      <c r="H16" s="21">
        <v>2000.0</v>
      </c>
      <c r="I16" s="21">
        <v>2000.0</v>
      </c>
      <c r="J16" s="21">
        <v>2000.0</v>
      </c>
      <c r="K16" s="21">
        <v>2000.0</v>
      </c>
      <c r="L16" s="21">
        <v>2000.0</v>
      </c>
      <c r="M16" s="21">
        <v>2000.0</v>
      </c>
      <c r="N16" s="21">
        <v>2000.0</v>
      </c>
      <c r="O16" s="24">
        <f t="shared" si="3"/>
        <v>24000</v>
      </c>
    </row>
    <row r="17">
      <c r="A17" s="19" t="s">
        <v>63</v>
      </c>
      <c r="B17" s="20" t="s">
        <v>60</v>
      </c>
      <c r="C17" s="21">
        <v>1500.0</v>
      </c>
      <c r="D17" s="21">
        <v>1500.0</v>
      </c>
      <c r="E17" s="21">
        <v>1500.0</v>
      </c>
      <c r="F17" s="21">
        <v>1500.0</v>
      </c>
      <c r="G17" s="21">
        <v>1500.0</v>
      </c>
      <c r="H17" s="21">
        <v>1500.0</v>
      </c>
      <c r="I17" s="21">
        <v>1500.0</v>
      </c>
      <c r="J17" s="21">
        <v>1500.0</v>
      </c>
      <c r="K17" s="21">
        <v>1500.0</v>
      </c>
      <c r="L17" s="21">
        <v>1500.0</v>
      </c>
      <c r="M17" s="21">
        <v>1500.0</v>
      </c>
      <c r="N17" s="21">
        <v>1500.0</v>
      </c>
      <c r="O17" s="24">
        <f t="shared" si="3"/>
        <v>18000</v>
      </c>
    </row>
    <row r="18">
      <c r="A18" s="19" t="s">
        <v>64</v>
      </c>
      <c r="B18" s="20" t="s">
        <v>60</v>
      </c>
      <c r="C18" s="21">
        <v>800.0</v>
      </c>
      <c r="D18" s="21">
        <v>800.0</v>
      </c>
      <c r="E18" s="21">
        <v>800.0</v>
      </c>
      <c r="F18" s="21">
        <v>800.0</v>
      </c>
      <c r="G18" s="21">
        <v>800.0</v>
      </c>
      <c r="H18" s="21">
        <v>800.0</v>
      </c>
      <c r="I18" s="21">
        <v>800.0</v>
      </c>
      <c r="J18" s="21">
        <v>800.0</v>
      </c>
      <c r="K18" s="21">
        <v>800.0</v>
      </c>
      <c r="L18" s="21">
        <v>800.0</v>
      </c>
      <c r="M18" s="21">
        <v>800.0</v>
      </c>
      <c r="N18" s="21">
        <v>800.0</v>
      </c>
      <c r="O18" s="24">
        <f t="shared" si="3"/>
        <v>9600</v>
      </c>
    </row>
    <row r="19">
      <c r="A19" s="19" t="s">
        <v>65</v>
      </c>
      <c r="B19" s="20" t="s">
        <v>60</v>
      </c>
      <c r="C19" s="21">
        <v>600.0</v>
      </c>
      <c r="D19" s="21">
        <v>600.0</v>
      </c>
      <c r="E19" s="21">
        <v>600.0</v>
      </c>
      <c r="F19" s="21">
        <v>600.0</v>
      </c>
      <c r="G19" s="21">
        <v>600.0</v>
      </c>
      <c r="H19" s="21">
        <v>600.0</v>
      </c>
      <c r="I19" s="21">
        <v>600.0</v>
      </c>
      <c r="J19" s="21">
        <v>600.0</v>
      </c>
      <c r="K19" s="21">
        <v>600.0</v>
      </c>
      <c r="L19" s="21">
        <v>600.0</v>
      </c>
      <c r="M19" s="21">
        <v>600.0</v>
      </c>
      <c r="N19" s="21">
        <v>600.0</v>
      </c>
      <c r="O19" s="24">
        <f t="shared" si="3"/>
        <v>7200</v>
      </c>
    </row>
    <row r="20">
      <c r="A20" s="26" t="s">
        <v>66</v>
      </c>
      <c r="B20" s="27"/>
      <c r="C20" s="29">
        <f t="shared" ref="C20:N20" si="4">SUM(C14:C19)</f>
        <v>19300</v>
      </c>
      <c r="D20" s="29">
        <f t="shared" si="4"/>
        <v>19300</v>
      </c>
      <c r="E20" s="29">
        <f t="shared" si="4"/>
        <v>19300</v>
      </c>
      <c r="F20" s="29">
        <f t="shared" si="4"/>
        <v>19300</v>
      </c>
      <c r="G20" s="29">
        <f t="shared" si="4"/>
        <v>19300</v>
      </c>
      <c r="H20" s="29">
        <f t="shared" si="4"/>
        <v>19300</v>
      </c>
      <c r="I20" s="29">
        <f t="shared" si="4"/>
        <v>19300</v>
      </c>
      <c r="J20" s="29">
        <f t="shared" si="4"/>
        <v>19300</v>
      </c>
      <c r="K20" s="29">
        <f t="shared" si="4"/>
        <v>19300</v>
      </c>
      <c r="L20" s="29">
        <f t="shared" si="4"/>
        <v>19300</v>
      </c>
      <c r="M20" s="29">
        <f t="shared" si="4"/>
        <v>19300</v>
      </c>
      <c r="N20" s="29">
        <f t="shared" si="4"/>
        <v>19300</v>
      </c>
      <c r="O20" s="29">
        <f t="shared" si="3"/>
        <v>231600</v>
      </c>
    </row>
    <row r="21" ht="15.75" customHeight="1"/>
    <row r="22" ht="15.75" customHeight="1">
      <c r="A22" s="45" t="s">
        <v>67</v>
      </c>
      <c r="B22" s="46"/>
      <c r="C22" s="47">
        <f t="shared" ref="C22:N22" si="5">C11-C20</f>
        <v>-100</v>
      </c>
      <c r="D22" s="47">
        <f t="shared" si="5"/>
        <v>-100</v>
      </c>
      <c r="E22" s="47">
        <f t="shared" si="5"/>
        <v>-100</v>
      </c>
      <c r="F22" s="47">
        <f t="shared" si="5"/>
        <v>-100</v>
      </c>
      <c r="G22" s="47">
        <f t="shared" si="5"/>
        <v>-100</v>
      </c>
      <c r="H22" s="47">
        <f t="shared" si="5"/>
        <v>-100</v>
      </c>
      <c r="I22" s="47">
        <f t="shared" si="5"/>
        <v>-100</v>
      </c>
      <c r="J22" s="47">
        <f t="shared" si="5"/>
        <v>-100</v>
      </c>
      <c r="K22" s="47">
        <f t="shared" si="5"/>
        <v>-100</v>
      </c>
      <c r="L22" s="47">
        <f t="shared" si="5"/>
        <v>-100</v>
      </c>
      <c r="M22" s="47">
        <f t="shared" si="5"/>
        <v>-100</v>
      </c>
      <c r="N22" s="47">
        <f t="shared" si="5"/>
        <v>-100</v>
      </c>
      <c r="O22" s="47">
        <f>SUM(C22:N22)</f>
        <v>-1200</v>
      </c>
    </row>
    <row r="23" ht="15.75" customHeight="1"/>
    <row r="24" ht="19.5" customHeight="1">
      <c r="A24" s="5" t="s">
        <v>68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2"/>
    </row>
    <row r="25" ht="18.0" customHeight="1">
      <c r="A25" s="10" t="s">
        <v>11</v>
      </c>
      <c r="B25" s="14" t="s">
        <v>14</v>
      </c>
      <c r="C25" s="14" t="s">
        <v>15</v>
      </c>
      <c r="D25" s="14" t="s">
        <v>17</v>
      </c>
      <c r="E25" s="14" t="s">
        <v>18</v>
      </c>
      <c r="F25" s="14" t="s">
        <v>19</v>
      </c>
      <c r="G25" s="14" t="s">
        <v>20</v>
      </c>
      <c r="H25" s="14" t="s">
        <v>21</v>
      </c>
      <c r="I25" s="14" t="s">
        <v>22</v>
      </c>
      <c r="J25" s="14" t="s">
        <v>23</v>
      </c>
      <c r="K25" s="14" t="s">
        <v>24</v>
      </c>
      <c r="L25" s="14" t="s">
        <v>25</v>
      </c>
      <c r="M25" s="14" t="s">
        <v>26</v>
      </c>
      <c r="N25" s="14" t="s">
        <v>7</v>
      </c>
      <c r="O25" s="14" t="s">
        <v>27</v>
      </c>
    </row>
    <row r="26" ht="19.5" customHeight="1">
      <c r="A26" s="16" t="s">
        <v>28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2"/>
    </row>
    <row r="27" ht="15.75" customHeight="1">
      <c r="A27" s="19" t="s">
        <v>37</v>
      </c>
      <c r="B27" s="20" t="s">
        <v>40</v>
      </c>
      <c r="C27" s="21">
        <v>10800.0</v>
      </c>
      <c r="D27" s="21">
        <v>11100.0</v>
      </c>
      <c r="E27" s="21">
        <v>11300.0</v>
      </c>
      <c r="F27" s="21">
        <v>10900.0</v>
      </c>
      <c r="G27" s="21">
        <v>11200.0</v>
      </c>
      <c r="H27" s="21">
        <v>11400.0</v>
      </c>
      <c r="I27" s="21">
        <v>11500.0</v>
      </c>
      <c r="J27" s="21">
        <v>11300.0</v>
      </c>
      <c r="K27" s="21">
        <v>11600.0</v>
      </c>
      <c r="L27" s="21">
        <v>11700.0</v>
      </c>
      <c r="M27" s="21">
        <v>11900.0</v>
      </c>
      <c r="N27" s="21">
        <v>12100.0</v>
      </c>
      <c r="O27" s="24">
        <f t="shared" ref="O27:O31" si="6">SUM(C27:N27)</f>
        <v>136800</v>
      </c>
    </row>
    <row r="28" ht="15.75" customHeight="1">
      <c r="A28" s="19" t="s">
        <v>44</v>
      </c>
      <c r="B28" s="20" t="s">
        <v>40</v>
      </c>
      <c r="C28" s="21">
        <v>5000.0</v>
      </c>
      <c r="D28" s="21">
        <v>5000.0</v>
      </c>
      <c r="E28" s="21">
        <v>5000.0</v>
      </c>
      <c r="F28" s="21">
        <v>15000.0</v>
      </c>
      <c r="G28" s="21">
        <v>0.0</v>
      </c>
      <c r="H28" s="21">
        <v>0.0</v>
      </c>
      <c r="I28" s="21">
        <v>5000.0</v>
      </c>
      <c r="J28" s="21">
        <v>5000.0</v>
      </c>
      <c r="K28" s="21">
        <v>5000.0</v>
      </c>
      <c r="L28" s="21">
        <v>15000.0</v>
      </c>
      <c r="M28" s="21">
        <v>0.0</v>
      </c>
      <c r="N28" s="21">
        <v>0.0</v>
      </c>
      <c r="O28" s="24">
        <f t="shared" si="6"/>
        <v>60000</v>
      </c>
    </row>
    <row r="29" ht="15.75" customHeight="1">
      <c r="A29" s="19" t="s">
        <v>46</v>
      </c>
      <c r="B29" s="20" t="s">
        <v>40</v>
      </c>
      <c r="C29" s="21">
        <v>2800.0</v>
      </c>
      <c r="D29" s="21">
        <v>2900.0</v>
      </c>
      <c r="E29" s="21">
        <v>3100.0</v>
      </c>
      <c r="F29" s="21">
        <v>3000.0</v>
      </c>
      <c r="G29" s="21">
        <v>3200.0</v>
      </c>
      <c r="H29" s="21">
        <v>3300.0</v>
      </c>
      <c r="I29" s="21">
        <v>3000.0</v>
      </c>
      <c r="J29" s="21">
        <v>3100.0</v>
      </c>
      <c r="K29" s="21">
        <v>2900.0</v>
      </c>
      <c r="L29" s="21">
        <v>3000.0</v>
      </c>
      <c r="M29" s="21">
        <v>3200.0</v>
      </c>
      <c r="N29" s="21">
        <v>5200.0</v>
      </c>
      <c r="O29" s="24">
        <f t="shared" si="6"/>
        <v>38700</v>
      </c>
    </row>
    <row r="30" ht="15.75" customHeight="1">
      <c r="A30" s="19" t="s">
        <v>48</v>
      </c>
      <c r="B30" s="20" t="s">
        <v>40</v>
      </c>
      <c r="C30" s="21">
        <v>150.0</v>
      </c>
      <c r="D30" s="21">
        <v>180.0</v>
      </c>
      <c r="E30" s="21">
        <v>200.0</v>
      </c>
      <c r="F30" s="21">
        <v>220.0</v>
      </c>
      <c r="G30" s="21">
        <v>190.0</v>
      </c>
      <c r="H30" s="21">
        <v>210.0</v>
      </c>
      <c r="I30" s="21">
        <v>205.0</v>
      </c>
      <c r="J30" s="21">
        <v>195.0</v>
      </c>
      <c r="K30" s="21">
        <v>215.0</v>
      </c>
      <c r="L30" s="21">
        <v>225.0</v>
      </c>
      <c r="M30" s="21">
        <v>230.0</v>
      </c>
      <c r="N30" s="21">
        <v>240.0</v>
      </c>
      <c r="O30" s="24">
        <f t="shared" si="6"/>
        <v>2460</v>
      </c>
    </row>
    <row r="31" ht="15.75" customHeight="1">
      <c r="A31" s="26" t="s">
        <v>50</v>
      </c>
      <c r="B31" s="27"/>
      <c r="C31" s="29">
        <f t="shared" ref="C31:N31" si="7">SUM(C27:C30)</f>
        <v>18750</v>
      </c>
      <c r="D31" s="29">
        <f t="shared" si="7"/>
        <v>19180</v>
      </c>
      <c r="E31" s="29">
        <f t="shared" si="7"/>
        <v>19600</v>
      </c>
      <c r="F31" s="29">
        <f t="shared" si="7"/>
        <v>29120</v>
      </c>
      <c r="G31" s="29">
        <f t="shared" si="7"/>
        <v>14590</v>
      </c>
      <c r="H31" s="29">
        <f t="shared" si="7"/>
        <v>14910</v>
      </c>
      <c r="I31" s="29">
        <f t="shared" si="7"/>
        <v>19705</v>
      </c>
      <c r="J31" s="29">
        <f t="shared" si="7"/>
        <v>19595</v>
      </c>
      <c r="K31" s="29">
        <f t="shared" si="7"/>
        <v>19715</v>
      </c>
      <c r="L31" s="29">
        <f t="shared" si="7"/>
        <v>29925</v>
      </c>
      <c r="M31" s="29">
        <f t="shared" si="7"/>
        <v>15330</v>
      </c>
      <c r="N31" s="29">
        <f t="shared" si="7"/>
        <v>17540</v>
      </c>
      <c r="O31" s="29">
        <f t="shared" si="6"/>
        <v>237960</v>
      </c>
    </row>
    <row r="32" ht="15.75" customHeight="1"/>
    <row r="33" ht="19.5" customHeight="1">
      <c r="A33" s="16" t="s">
        <v>57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2"/>
    </row>
    <row r="34" ht="15.75" customHeight="1">
      <c r="A34" s="19" t="s">
        <v>59</v>
      </c>
      <c r="B34" s="20" t="s">
        <v>60</v>
      </c>
      <c r="C34" s="21">
        <v>12000.0</v>
      </c>
      <c r="D34" s="21">
        <v>12000.0</v>
      </c>
      <c r="E34" s="21">
        <v>12000.0</v>
      </c>
      <c r="F34" s="21">
        <v>12000.0</v>
      </c>
      <c r="G34" s="21">
        <v>12000.0</v>
      </c>
      <c r="H34" s="21">
        <v>12000.0</v>
      </c>
      <c r="I34" s="21">
        <v>12000.0</v>
      </c>
      <c r="J34" s="21">
        <v>12000.0</v>
      </c>
      <c r="K34" s="21">
        <v>12000.0</v>
      </c>
      <c r="L34" s="21">
        <v>12000.0</v>
      </c>
      <c r="M34" s="21">
        <v>12000.0</v>
      </c>
      <c r="N34" s="21">
        <v>13500.0</v>
      </c>
      <c r="O34" s="24">
        <f t="shared" ref="O34:O40" si="8">SUM(C34:N34)</f>
        <v>145500</v>
      </c>
    </row>
    <row r="35" ht="15.75" customHeight="1">
      <c r="A35" s="19" t="s">
        <v>61</v>
      </c>
      <c r="B35" s="20" t="s">
        <v>60</v>
      </c>
      <c r="C35" s="21">
        <v>2400.0</v>
      </c>
      <c r="D35" s="21">
        <v>2400.0</v>
      </c>
      <c r="E35" s="21">
        <v>2400.0</v>
      </c>
      <c r="F35" s="21">
        <v>2400.0</v>
      </c>
      <c r="G35" s="21">
        <v>2400.0</v>
      </c>
      <c r="H35" s="21">
        <v>2400.0</v>
      </c>
      <c r="I35" s="21">
        <v>2400.0</v>
      </c>
      <c r="J35" s="21">
        <v>2400.0</v>
      </c>
      <c r="K35" s="21">
        <v>2400.0</v>
      </c>
      <c r="L35" s="21">
        <v>2400.0</v>
      </c>
      <c r="M35" s="21">
        <v>2400.0</v>
      </c>
      <c r="N35" s="21">
        <v>2700.0</v>
      </c>
      <c r="O35" s="24">
        <f t="shared" si="8"/>
        <v>29100</v>
      </c>
    </row>
    <row r="36" ht="15.75" customHeight="1">
      <c r="A36" s="19" t="s">
        <v>62</v>
      </c>
      <c r="B36" s="20" t="s">
        <v>60</v>
      </c>
      <c r="C36" s="21">
        <v>2200.0</v>
      </c>
      <c r="D36" s="21">
        <v>2200.0</v>
      </c>
      <c r="E36" s="21">
        <v>2000.0</v>
      </c>
      <c r="F36" s="21">
        <v>2000.0</v>
      </c>
      <c r="G36" s="21">
        <v>2000.0</v>
      </c>
      <c r="H36" s="21">
        <v>2000.0</v>
      </c>
      <c r="I36" s="21">
        <v>2000.0</v>
      </c>
      <c r="J36" s="21">
        <v>2000.0</v>
      </c>
      <c r="K36" s="21">
        <v>2000.0</v>
      </c>
      <c r="L36" s="21">
        <v>2000.0</v>
      </c>
      <c r="M36" s="21">
        <v>2000.0</v>
      </c>
      <c r="N36" s="21">
        <v>2200.0</v>
      </c>
      <c r="O36" s="24">
        <f t="shared" si="8"/>
        <v>24600</v>
      </c>
    </row>
    <row r="37" ht="15.75" customHeight="1">
      <c r="A37" s="19" t="s">
        <v>63</v>
      </c>
      <c r="B37" s="20" t="s">
        <v>60</v>
      </c>
      <c r="C37" s="21">
        <v>1200.0</v>
      </c>
      <c r="D37" s="21">
        <v>1300.0</v>
      </c>
      <c r="E37" s="21">
        <v>1800.0</v>
      </c>
      <c r="F37" s="21">
        <v>2000.0</v>
      </c>
      <c r="G37" s="21">
        <v>1900.0</v>
      </c>
      <c r="H37" s="21">
        <v>1400.0</v>
      </c>
      <c r="I37" s="21">
        <v>1000.0</v>
      </c>
      <c r="J37" s="21">
        <v>900.0</v>
      </c>
      <c r="K37" s="21">
        <v>1600.0</v>
      </c>
      <c r="L37" s="21">
        <v>2100.0</v>
      </c>
      <c r="M37" s="21">
        <v>2200.0</v>
      </c>
      <c r="N37" s="21">
        <v>1700.0</v>
      </c>
      <c r="O37" s="24">
        <f t="shared" si="8"/>
        <v>19100</v>
      </c>
    </row>
    <row r="38" ht="15.75" customHeight="1">
      <c r="A38" s="19" t="s">
        <v>64</v>
      </c>
      <c r="B38" s="20" t="s">
        <v>60</v>
      </c>
      <c r="C38" s="21">
        <v>800.0</v>
      </c>
      <c r="D38" s="21">
        <v>800.0</v>
      </c>
      <c r="E38" s="21">
        <v>800.0</v>
      </c>
      <c r="F38" s="21">
        <v>800.0</v>
      </c>
      <c r="G38" s="21">
        <v>800.0</v>
      </c>
      <c r="H38" s="21">
        <v>800.0</v>
      </c>
      <c r="I38" s="21">
        <v>800.0</v>
      </c>
      <c r="J38" s="21">
        <v>800.0</v>
      </c>
      <c r="K38" s="21">
        <v>800.0</v>
      </c>
      <c r="L38" s="21">
        <v>800.0</v>
      </c>
      <c r="M38" s="21">
        <v>800.0</v>
      </c>
      <c r="N38" s="21">
        <v>2200.0</v>
      </c>
      <c r="O38" s="24">
        <f t="shared" si="8"/>
        <v>11000</v>
      </c>
    </row>
    <row r="39" ht="15.75" customHeight="1">
      <c r="A39" s="19" t="s">
        <v>65</v>
      </c>
      <c r="B39" s="20" t="s">
        <v>60</v>
      </c>
      <c r="C39" s="21">
        <v>600.0</v>
      </c>
      <c r="D39" s="21">
        <v>600.0</v>
      </c>
      <c r="E39" s="21">
        <v>600.0</v>
      </c>
      <c r="F39" s="21">
        <v>600.0</v>
      </c>
      <c r="G39" s="21">
        <v>600.0</v>
      </c>
      <c r="H39" s="21">
        <v>600.0</v>
      </c>
      <c r="I39" s="21">
        <v>600.0</v>
      </c>
      <c r="J39" s="21">
        <v>600.0</v>
      </c>
      <c r="K39" s="21">
        <v>600.0</v>
      </c>
      <c r="L39" s="21">
        <v>600.0</v>
      </c>
      <c r="M39" s="21">
        <v>600.0</v>
      </c>
      <c r="N39" s="21">
        <v>600.0</v>
      </c>
      <c r="O39" s="24">
        <f t="shared" si="8"/>
        <v>7200</v>
      </c>
    </row>
    <row r="40" ht="15.75" customHeight="1">
      <c r="A40" s="26" t="s">
        <v>66</v>
      </c>
      <c r="B40" s="27"/>
      <c r="C40" s="29">
        <f t="shared" ref="C40:N40" si="9">SUM(C34:C39)</f>
        <v>19200</v>
      </c>
      <c r="D40" s="29">
        <f t="shared" si="9"/>
        <v>19300</v>
      </c>
      <c r="E40" s="29">
        <f t="shared" si="9"/>
        <v>19600</v>
      </c>
      <c r="F40" s="29">
        <f t="shared" si="9"/>
        <v>19800</v>
      </c>
      <c r="G40" s="29">
        <f t="shared" si="9"/>
        <v>19700</v>
      </c>
      <c r="H40" s="29">
        <f t="shared" si="9"/>
        <v>19200</v>
      </c>
      <c r="I40" s="29">
        <f t="shared" si="9"/>
        <v>18800</v>
      </c>
      <c r="J40" s="29">
        <f t="shared" si="9"/>
        <v>18700</v>
      </c>
      <c r="K40" s="29">
        <f t="shared" si="9"/>
        <v>19400</v>
      </c>
      <c r="L40" s="29">
        <f t="shared" si="9"/>
        <v>19900</v>
      </c>
      <c r="M40" s="29">
        <f t="shared" si="9"/>
        <v>20000</v>
      </c>
      <c r="N40" s="29">
        <f t="shared" si="9"/>
        <v>22900</v>
      </c>
      <c r="O40" s="29">
        <f t="shared" si="8"/>
        <v>236500</v>
      </c>
    </row>
    <row r="41" ht="15.75" customHeight="1"/>
    <row r="42" ht="15.75" customHeight="1">
      <c r="A42" s="45" t="s">
        <v>67</v>
      </c>
      <c r="B42" s="46"/>
      <c r="C42" s="47">
        <f t="shared" ref="C42:N42" si="10">C31-C40</f>
        <v>-450</v>
      </c>
      <c r="D42" s="47">
        <f t="shared" si="10"/>
        <v>-120</v>
      </c>
      <c r="E42" s="47">
        <f t="shared" si="10"/>
        <v>0</v>
      </c>
      <c r="F42" s="47">
        <f t="shared" si="10"/>
        <v>9320</v>
      </c>
      <c r="G42" s="47">
        <f t="shared" si="10"/>
        <v>-5110</v>
      </c>
      <c r="H42" s="47">
        <f t="shared" si="10"/>
        <v>-4290</v>
      </c>
      <c r="I42" s="47">
        <f t="shared" si="10"/>
        <v>905</v>
      </c>
      <c r="J42" s="47">
        <f t="shared" si="10"/>
        <v>895</v>
      </c>
      <c r="K42" s="47">
        <f t="shared" si="10"/>
        <v>315</v>
      </c>
      <c r="L42" s="47">
        <f t="shared" si="10"/>
        <v>10025</v>
      </c>
      <c r="M42" s="47">
        <f t="shared" si="10"/>
        <v>-4670</v>
      </c>
      <c r="N42" s="47">
        <f t="shared" si="10"/>
        <v>-5360</v>
      </c>
      <c r="O42" s="47">
        <f>SUM(C42:N42)</f>
        <v>1460</v>
      </c>
    </row>
    <row r="43" ht="15.75" customHeight="1"/>
    <row r="44" ht="19.5" customHeight="1">
      <c r="A44" s="5" t="s">
        <v>70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2"/>
    </row>
    <row r="45" ht="18.0" customHeight="1">
      <c r="A45" s="10" t="s">
        <v>11</v>
      </c>
      <c r="B45" s="14" t="s">
        <v>14</v>
      </c>
      <c r="C45" s="14" t="s">
        <v>15</v>
      </c>
      <c r="D45" s="14" t="s">
        <v>17</v>
      </c>
      <c r="E45" s="14" t="s">
        <v>18</v>
      </c>
      <c r="F45" s="14" t="s">
        <v>19</v>
      </c>
      <c r="G45" s="14" t="s">
        <v>20</v>
      </c>
      <c r="H45" s="14" t="s">
        <v>21</v>
      </c>
      <c r="I45" s="14" t="s">
        <v>22</v>
      </c>
      <c r="J45" s="14" t="s">
        <v>23</v>
      </c>
      <c r="K45" s="14" t="s">
        <v>24</v>
      </c>
      <c r="L45" s="14" t="s">
        <v>25</v>
      </c>
      <c r="M45" s="14" t="s">
        <v>26</v>
      </c>
      <c r="N45" s="14" t="s">
        <v>7</v>
      </c>
      <c r="O45" s="14" t="s">
        <v>27</v>
      </c>
      <c r="P45" s="14" t="s">
        <v>71</v>
      </c>
    </row>
    <row r="46" ht="19.5" customHeight="1">
      <c r="A46" s="16" t="s">
        <v>28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2"/>
    </row>
    <row r="47" ht="15.75" customHeight="1">
      <c r="A47" s="19" t="s">
        <v>37</v>
      </c>
      <c r="B47" s="20" t="s">
        <v>40</v>
      </c>
      <c r="C47" s="24">
        <f t="shared" ref="C47:N47" si="11">C27-C7</f>
        <v>-200</v>
      </c>
      <c r="D47" s="24">
        <f t="shared" si="11"/>
        <v>100</v>
      </c>
      <c r="E47" s="24">
        <f t="shared" si="11"/>
        <v>300</v>
      </c>
      <c r="F47" s="24">
        <f t="shared" si="11"/>
        <v>-100</v>
      </c>
      <c r="G47" s="24">
        <f t="shared" si="11"/>
        <v>200</v>
      </c>
      <c r="H47" s="24">
        <f t="shared" si="11"/>
        <v>400</v>
      </c>
      <c r="I47" s="24">
        <f t="shared" si="11"/>
        <v>500</v>
      </c>
      <c r="J47" s="24">
        <f t="shared" si="11"/>
        <v>300</v>
      </c>
      <c r="K47" s="24">
        <f t="shared" si="11"/>
        <v>600</v>
      </c>
      <c r="L47" s="24">
        <f t="shared" si="11"/>
        <v>700</v>
      </c>
      <c r="M47" s="24">
        <f t="shared" si="11"/>
        <v>900</v>
      </c>
      <c r="N47" s="24">
        <f t="shared" si="11"/>
        <v>1100</v>
      </c>
      <c r="O47" s="24">
        <f t="shared" ref="O47:O51" si="13">SUM(C47:N47)</f>
        <v>4800</v>
      </c>
      <c r="P47" s="24">
        <f t="shared" ref="P47:P51" si="14">AVERAGE(C47:N47)</f>
        <v>400</v>
      </c>
    </row>
    <row r="48" ht="15.75" customHeight="1">
      <c r="A48" s="19" t="s">
        <v>44</v>
      </c>
      <c r="B48" s="20" t="s">
        <v>40</v>
      </c>
      <c r="C48" s="24">
        <f t="shared" ref="C48:N48" si="12">C28-C8</f>
        <v>0</v>
      </c>
      <c r="D48" s="24">
        <f t="shared" si="12"/>
        <v>0</v>
      </c>
      <c r="E48" s="24">
        <f t="shared" si="12"/>
        <v>0</v>
      </c>
      <c r="F48" s="24">
        <f t="shared" si="12"/>
        <v>10000</v>
      </c>
      <c r="G48" s="24">
        <f t="shared" si="12"/>
        <v>-5000</v>
      </c>
      <c r="H48" s="24">
        <f t="shared" si="12"/>
        <v>-5000</v>
      </c>
      <c r="I48" s="24">
        <f t="shared" si="12"/>
        <v>0</v>
      </c>
      <c r="J48" s="24">
        <f t="shared" si="12"/>
        <v>0</v>
      </c>
      <c r="K48" s="24">
        <f t="shared" si="12"/>
        <v>0</v>
      </c>
      <c r="L48" s="24">
        <f t="shared" si="12"/>
        <v>10000</v>
      </c>
      <c r="M48" s="24">
        <f t="shared" si="12"/>
        <v>-5000</v>
      </c>
      <c r="N48" s="24">
        <f t="shared" si="12"/>
        <v>-5000</v>
      </c>
      <c r="O48" s="24">
        <f t="shared" si="13"/>
        <v>0</v>
      </c>
      <c r="P48" s="24">
        <f t="shared" si="14"/>
        <v>0</v>
      </c>
    </row>
    <row r="49" ht="15.75" customHeight="1">
      <c r="A49" s="19" t="s">
        <v>46</v>
      </c>
      <c r="B49" s="20" t="s">
        <v>40</v>
      </c>
      <c r="C49" s="24">
        <f t="shared" ref="C49:N49" si="15">C29-C9</f>
        <v>-200</v>
      </c>
      <c r="D49" s="24">
        <f t="shared" si="15"/>
        <v>-100</v>
      </c>
      <c r="E49" s="24">
        <f t="shared" si="15"/>
        <v>100</v>
      </c>
      <c r="F49" s="24">
        <f t="shared" si="15"/>
        <v>0</v>
      </c>
      <c r="G49" s="24">
        <f t="shared" si="15"/>
        <v>200</v>
      </c>
      <c r="H49" s="24">
        <f t="shared" si="15"/>
        <v>300</v>
      </c>
      <c r="I49" s="24">
        <f t="shared" si="15"/>
        <v>0</v>
      </c>
      <c r="J49" s="24">
        <f t="shared" si="15"/>
        <v>100</v>
      </c>
      <c r="K49" s="24">
        <f t="shared" si="15"/>
        <v>-100</v>
      </c>
      <c r="L49" s="24">
        <f t="shared" si="15"/>
        <v>0</v>
      </c>
      <c r="M49" s="24">
        <f t="shared" si="15"/>
        <v>200</v>
      </c>
      <c r="N49" s="24">
        <f t="shared" si="15"/>
        <v>2200</v>
      </c>
      <c r="O49" s="24">
        <f t="shared" si="13"/>
        <v>2700</v>
      </c>
      <c r="P49" s="24">
        <f t="shared" si="14"/>
        <v>225</v>
      </c>
    </row>
    <row r="50" ht="15.75" customHeight="1">
      <c r="A50" s="19" t="s">
        <v>48</v>
      </c>
      <c r="B50" s="20" t="s">
        <v>40</v>
      </c>
      <c r="C50" s="24">
        <f t="shared" ref="C50:N50" si="16">C30-C10</f>
        <v>-50</v>
      </c>
      <c r="D50" s="24">
        <f t="shared" si="16"/>
        <v>-20</v>
      </c>
      <c r="E50" s="24">
        <f t="shared" si="16"/>
        <v>0</v>
      </c>
      <c r="F50" s="24">
        <f t="shared" si="16"/>
        <v>20</v>
      </c>
      <c r="G50" s="24">
        <f t="shared" si="16"/>
        <v>-10</v>
      </c>
      <c r="H50" s="24">
        <f t="shared" si="16"/>
        <v>10</v>
      </c>
      <c r="I50" s="24">
        <f t="shared" si="16"/>
        <v>5</v>
      </c>
      <c r="J50" s="24">
        <f t="shared" si="16"/>
        <v>-5</v>
      </c>
      <c r="K50" s="24">
        <f t="shared" si="16"/>
        <v>15</v>
      </c>
      <c r="L50" s="24">
        <f t="shared" si="16"/>
        <v>25</v>
      </c>
      <c r="M50" s="24">
        <f t="shared" si="16"/>
        <v>30</v>
      </c>
      <c r="N50" s="24">
        <f t="shared" si="16"/>
        <v>40</v>
      </c>
      <c r="O50" s="24">
        <f t="shared" si="13"/>
        <v>60</v>
      </c>
      <c r="P50" s="24">
        <f t="shared" si="14"/>
        <v>5</v>
      </c>
    </row>
    <row r="51" ht="15.75" customHeight="1">
      <c r="A51" s="26" t="s">
        <v>50</v>
      </c>
      <c r="B51" s="27"/>
      <c r="C51" s="29">
        <f t="shared" ref="C51:N51" si="17">SUM(C47:C50)</f>
        <v>-450</v>
      </c>
      <c r="D51" s="29">
        <f t="shared" si="17"/>
        <v>-20</v>
      </c>
      <c r="E51" s="29">
        <f t="shared" si="17"/>
        <v>400</v>
      </c>
      <c r="F51" s="29">
        <f t="shared" si="17"/>
        <v>9920</v>
      </c>
      <c r="G51" s="29">
        <f t="shared" si="17"/>
        <v>-4610</v>
      </c>
      <c r="H51" s="29">
        <f t="shared" si="17"/>
        <v>-4290</v>
      </c>
      <c r="I51" s="29">
        <f t="shared" si="17"/>
        <v>505</v>
      </c>
      <c r="J51" s="29">
        <f t="shared" si="17"/>
        <v>395</v>
      </c>
      <c r="K51" s="29">
        <f t="shared" si="17"/>
        <v>515</v>
      </c>
      <c r="L51" s="29">
        <f t="shared" si="17"/>
        <v>10725</v>
      </c>
      <c r="M51" s="29">
        <f t="shared" si="17"/>
        <v>-3870</v>
      </c>
      <c r="N51" s="29">
        <f t="shared" si="17"/>
        <v>-1660</v>
      </c>
      <c r="O51" s="29">
        <f t="shared" si="13"/>
        <v>7560</v>
      </c>
      <c r="P51" s="29">
        <f t="shared" si="14"/>
        <v>630</v>
      </c>
    </row>
    <row r="52" ht="15.75" customHeight="1"/>
    <row r="53" ht="19.5" customHeight="1">
      <c r="A53" s="16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12"/>
    </row>
    <row r="54" ht="15.75" customHeight="1">
      <c r="A54" s="19" t="s">
        <v>59</v>
      </c>
      <c r="B54" s="20" t="s">
        <v>60</v>
      </c>
      <c r="C54" s="24">
        <f t="shared" ref="C54:N54" si="18">C34-C14</f>
        <v>0</v>
      </c>
      <c r="D54" s="24">
        <f t="shared" si="18"/>
        <v>0</v>
      </c>
      <c r="E54" s="24">
        <f t="shared" si="18"/>
        <v>0</v>
      </c>
      <c r="F54" s="24">
        <f t="shared" si="18"/>
        <v>0</v>
      </c>
      <c r="G54" s="24">
        <f t="shared" si="18"/>
        <v>0</v>
      </c>
      <c r="H54" s="24">
        <f t="shared" si="18"/>
        <v>0</v>
      </c>
      <c r="I54" s="24">
        <f t="shared" si="18"/>
        <v>0</v>
      </c>
      <c r="J54" s="24">
        <f t="shared" si="18"/>
        <v>0</v>
      </c>
      <c r="K54" s="24">
        <f t="shared" si="18"/>
        <v>0</v>
      </c>
      <c r="L54" s="24">
        <f t="shared" si="18"/>
        <v>0</v>
      </c>
      <c r="M54" s="24">
        <f t="shared" si="18"/>
        <v>0</v>
      </c>
      <c r="N54" s="24">
        <f t="shared" si="18"/>
        <v>1500</v>
      </c>
      <c r="O54" s="24">
        <f t="shared" ref="O54:O60" si="20">SUM(C54:N54)</f>
        <v>1500</v>
      </c>
      <c r="P54" s="24">
        <f t="shared" ref="P54:P60" si="21">AVERAGE(C54:N54)</f>
        <v>125</v>
      </c>
    </row>
    <row r="55" ht="15.75" customHeight="1">
      <c r="A55" s="19" t="s">
        <v>61</v>
      </c>
      <c r="B55" s="20" t="s">
        <v>60</v>
      </c>
      <c r="C55" s="24">
        <f t="shared" ref="C55:N55" si="19">C35-C15</f>
        <v>0</v>
      </c>
      <c r="D55" s="24">
        <f t="shared" si="19"/>
        <v>0</v>
      </c>
      <c r="E55" s="24">
        <f t="shared" si="19"/>
        <v>0</v>
      </c>
      <c r="F55" s="24">
        <f t="shared" si="19"/>
        <v>0</v>
      </c>
      <c r="G55" s="24">
        <f t="shared" si="19"/>
        <v>0</v>
      </c>
      <c r="H55" s="24">
        <f t="shared" si="19"/>
        <v>0</v>
      </c>
      <c r="I55" s="24">
        <f t="shared" si="19"/>
        <v>0</v>
      </c>
      <c r="J55" s="24">
        <f t="shared" si="19"/>
        <v>0</v>
      </c>
      <c r="K55" s="24">
        <f t="shared" si="19"/>
        <v>0</v>
      </c>
      <c r="L55" s="24">
        <f t="shared" si="19"/>
        <v>0</v>
      </c>
      <c r="M55" s="24">
        <f t="shared" si="19"/>
        <v>0</v>
      </c>
      <c r="N55" s="24">
        <f t="shared" si="19"/>
        <v>300</v>
      </c>
      <c r="O55" s="24">
        <f t="shared" si="20"/>
        <v>300</v>
      </c>
      <c r="P55" s="24">
        <f t="shared" si="21"/>
        <v>25</v>
      </c>
    </row>
    <row r="56" ht="15.75" customHeight="1">
      <c r="A56" s="19" t="s">
        <v>62</v>
      </c>
      <c r="B56" s="20" t="s">
        <v>60</v>
      </c>
      <c r="C56" s="24">
        <f t="shared" ref="C56:N56" si="22">C36-C16</f>
        <v>200</v>
      </c>
      <c r="D56" s="24">
        <f t="shared" si="22"/>
        <v>200</v>
      </c>
      <c r="E56" s="24">
        <f t="shared" si="22"/>
        <v>0</v>
      </c>
      <c r="F56" s="24">
        <f t="shared" si="22"/>
        <v>0</v>
      </c>
      <c r="G56" s="24">
        <f t="shared" si="22"/>
        <v>0</v>
      </c>
      <c r="H56" s="24">
        <f t="shared" si="22"/>
        <v>0</v>
      </c>
      <c r="I56" s="24">
        <f t="shared" si="22"/>
        <v>0</v>
      </c>
      <c r="J56" s="24">
        <f t="shared" si="22"/>
        <v>0</v>
      </c>
      <c r="K56" s="24">
        <f t="shared" si="22"/>
        <v>0</v>
      </c>
      <c r="L56" s="24">
        <f t="shared" si="22"/>
        <v>0</v>
      </c>
      <c r="M56" s="24">
        <f t="shared" si="22"/>
        <v>0</v>
      </c>
      <c r="N56" s="24">
        <f t="shared" si="22"/>
        <v>200</v>
      </c>
      <c r="O56" s="24">
        <f t="shared" si="20"/>
        <v>600</v>
      </c>
      <c r="P56" s="24">
        <f t="shared" si="21"/>
        <v>50</v>
      </c>
    </row>
    <row r="57" ht="15.75" customHeight="1">
      <c r="A57" s="19" t="s">
        <v>63</v>
      </c>
      <c r="B57" s="20" t="s">
        <v>60</v>
      </c>
      <c r="C57" s="24">
        <f t="shared" ref="C57:N57" si="23">C37-C17</f>
        <v>-300</v>
      </c>
      <c r="D57" s="24">
        <f t="shared" si="23"/>
        <v>-200</v>
      </c>
      <c r="E57" s="24">
        <f t="shared" si="23"/>
        <v>300</v>
      </c>
      <c r="F57" s="24">
        <f t="shared" si="23"/>
        <v>500</v>
      </c>
      <c r="G57" s="24">
        <f t="shared" si="23"/>
        <v>400</v>
      </c>
      <c r="H57" s="24">
        <f t="shared" si="23"/>
        <v>-100</v>
      </c>
      <c r="I57" s="24">
        <f t="shared" si="23"/>
        <v>-500</v>
      </c>
      <c r="J57" s="24">
        <f t="shared" si="23"/>
        <v>-600</v>
      </c>
      <c r="K57" s="24">
        <f t="shared" si="23"/>
        <v>100</v>
      </c>
      <c r="L57" s="24">
        <f t="shared" si="23"/>
        <v>600</v>
      </c>
      <c r="M57" s="24">
        <f t="shared" si="23"/>
        <v>700</v>
      </c>
      <c r="N57" s="24">
        <f t="shared" si="23"/>
        <v>200</v>
      </c>
      <c r="O57" s="24">
        <f t="shared" si="20"/>
        <v>1100</v>
      </c>
      <c r="P57" s="24">
        <f t="shared" si="21"/>
        <v>91.66666667</v>
      </c>
    </row>
    <row r="58" ht="15.75" customHeight="1">
      <c r="A58" s="19" t="s">
        <v>64</v>
      </c>
      <c r="B58" s="20" t="s">
        <v>60</v>
      </c>
      <c r="C58" s="24">
        <f t="shared" ref="C58:N58" si="24">C38-C18</f>
        <v>0</v>
      </c>
      <c r="D58" s="24">
        <f t="shared" si="24"/>
        <v>0</v>
      </c>
      <c r="E58" s="24">
        <f t="shared" si="24"/>
        <v>0</v>
      </c>
      <c r="F58" s="24">
        <f t="shared" si="24"/>
        <v>0</v>
      </c>
      <c r="G58" s="24">
        <f t="shared" si="24"/>
        <v>0</v>
      </c>
      <c r="H58" s="24">
        <f t="shared" si="24"/>
        <v>0</v>
      </c>
      <c r="I58" s="24">
        <f t="shared" si="24"/>
        <v>0</v>
      </c>
      <c r="J58" s="24">
        <f t="shared" si="24"/>
        <v>0</v>
      </c>
      <c r="K58" s="24">
        <f t="shared" si="24"/>
        <v>0</v>
      </c>
      <c r="L58" s="24">
        <f t="shared" si="24"/>
        <v>0</v>
      </c>
      <c r="M58" s="24">
        <f t="shared" si="24"/>
        <v>0</v>
      </c>
      <c r="N58" s="24">
        <f t="shared" si="24"/>
        <v>1400</v>
      </c>
      <c r="O58" s="24">
        <f t="shared" si="20"/>
        <v>1400</v>
      </c>
      <c r="P58" s="24">
        <f t="shared" si="21"/>
        <v>116.6666667</v>
      </c>
    </row>
    <row r="59" ht="15.75" customHeight="1">
      <c r="A59" s="19" t="s">
        <v>65</v>
      </c>
      <c r="B59" s="20" t="s">
        <v>60</v>
      </c>
      <c r="C59" s="24">
        <f t="shared" ref="C59:N59" si="25">C39-C19</f>
        <v>0</v>
      </c>
      <c r="D59" s="24">
        <f t="shared" si="25"/>
        <v>0</v>
      </c>
      <c r="E59" s="24">
        <f t="shared" si="25"/>
        <v>0</v>
      </c>
      <c r="F59" s="24">
        <f t="shared" si="25"/>
        <v>0</v>
      </c>
      <c r="G59" s="24">
        <f t="shared" si="25"/>
        <v>0</v>
      </c>
      <c r="H59" s="24">
        <f t="shared" si="25"/>
        <v>0</v>
      </c>
      <c r="I59" s="24">
        <f t="shared" si="25"/>
        <v>0</v>
      </c>
      <c r="J59" s="24">
        <f t="shared" si="25"/>
        <v>0</v>
      </c>
      <c r="K59" s="24">
        <f t="shared" si="25"/>
        <v>0</v>
      </c>
      <c r="L59" s="24">
        <f t="shared" si="25"/>
        <v>0</v>
      </c>
      <c r="M59" s="24">
        <f t="shared" si="25"/>
        <v>0</v>
      </c>
      <c r="N59" s="24">
        <f t="shared" si="25"/>
        <v>0</v>
      </c>
      <c r="O59" s="24">
        <f t="shared" si="20"/>
        <v>0</v>
      </c>
      <c r="P59" s="24">
        <f t="shared" si="21"/>
        <v>0</v>
      </c>
    </row>
    <row r="60" ht="15.75" customHeight="1">
      <c r="A60" s="26" t="s">
        <v>66</v>
      </c>
      <c r="B60" s="27"/>
      <c r="C60" s="29">
        <f t="shared" ref="C60:N60" si="26">SUM(C54:C59)</f>
        <v>-100</v>
      </c>
      <c r="D60" s="29">
        <f t="shared" si="26"/>
        <v>0</v>
      </c>
      <c r="E60" s="29">
        <f t="shared" si="26"/>
        <v>300</v>
      </c>
      <c r="F60" s="29">
        <f t="shared" si="26"/>
        <v>500</v>
      </c>
      <c r="G60" s="29">
        <f t="shared" si="26"/>
        <v>400</v>
      </c>
      <c r="H60" s="29">
        <f t="shared" si="26"/>
        <v>-100</v>
      </c>
      <c r="I60" s="29">
        <f t="shared" si="26"/>
        <v>-500</v>
      </c>
      <c r="J60" s="29">
        <f t="shared" si="26"/>
        <v>-600</v>
      </c>
      <c r="K60" s="29">
        <f t="shared" si="26"/>
        <v>100</v>
      </c>
      <c r="L60" s="29">
        <f t="shared" si="26"/>
        <v>600</v>
      </c>
      <c r="M60" s="29">
        <f t="shared" si="26"/>
        <v>700</v>
      </c>
      <c r="N60" s="29">
        <f t="shared" si="26"/>
        <v>3600</v>
      </c>
      <c r="O60" s="29">
        <f t="shared" si="20"/>
        <v>4900</v>
      </c>
      <c r="P60" s="29">
        <f t="shared" si="21"/>
        <v>408.3333333</v>
      </c>
    </row>
    <row r="61" ht="15.75" customHeight="1"/>
    <row r="62" ht="15.75" customHeight="1">
      <c r="A62" s="45" t="s">
        <v>67</v>
      </c>
      <c r="B62" s="46"/>
      <c r="C62" s="47">
        <f t="shared" ref="C62:N62" si="27">C51-C60</f>
        <v>-350</v>
      </c>
      <c r="D62" s="47">
        <f t="shared" si="27"/>
        <v>-20</v>
      </c>
      <c r="E62" s="47">
        <f t="shared" si="27"/>
        <v>100</v>
      </c>
      <c r="F62" s="47">
        <f t="shared" si="27"/>
        <v>9420</v>
      </c>
      <c r="G62" s="47">
        <f t="shared" si="27"/>
        <v>-5010</v>
      </c>
      <c r="H62" s="47">
        <f t="shared" si="27"/>
        <v>-4190</v>
      </c>
      <c r="I62" s="47">
        <f t="shared" si="27"/>
        <v>1005</v>
      </c>
      <c r="J62" s="47">
        <f t="shared" si="27"/>
        <v>995</v>
      </c>
      <c r="K62" s="47">
        <f t="shared" si="27"/>
        <v>415</v>
      </c>
      <c r="L62" s="47">
        <f t="shared" si="27"/>
        <v>10125</v>
      </c>
      <c r="M62" s="47">
        <f t="shared" si="27"/>
        <v>-4570</v>
      </c>
      <c r="N62" s="47">
        <f t="shared" si="27"/>
        <v>-5260</v>
      </c>
      <c r="O62" s="47">
        <f>SUM(C62:N62)</f>
        <v>2660</v>
      </c>
      <c r="P62" s="47">
        <f>AVERAGE(C62:N62)</f>
        <v>221.6666667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33:O33"/>
    <mergeCell ref="A44:P44"/>
    <mergeCell ref="A46:P46"/>
    <mergeCell ref="A53:P53"/>
    <mergeCell ref="A1:P1"/>
    <mergeCell ref="A2:P2"/>
    <mergeCell ref="A4:O4"/>
    <mergeCell ref="A6:O6"/>
    <mergeCell ref="A13:O13"/>
    <mergeCell ref="A24:O24"/>
    <mergeCell ref="A26:O26"/>
  </mergeCells>
  <printOptions/>
  <pageMargins bottom="0.5" footer="0.0" header="0.0" left="0.4" right="0.4" top="0.5"/>
  <pageSetup fitToHeight="0" orientation="landscape"/>
  <drawing r:id="rId1"/>
</worksheet>
</file>