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tions" sheetId="1" r:id="rId5"/>
    <sheet state="visible" name="13-Week Cash Flow" sheetId="2" r:id="rId6"/>
    <sheet state="visible" name="Annual Forecast" sheetId="3" r:id="rId7"/>
  </sheets>
  <definedNames/>
  <calcPr/>
</workbook>
</file>

<file path=xl/sharedStrings.xml><?xml version="1.0" encoding="utf-8"?>
<sst xmlns="http://schemas.openxmlformats.org/spreadsheetml/2006/main" count="94" uniqueCount="73">
  <si>
    <t>FINANCIAL PLANNING &amp; REPORTING</t>
  </si>
  <si>
    <t>13-WEEK CASH FLOW FORECAST</t>
  </si>
  <si>
    <t>Cash Flow Forecast Template</t>
  </si>
  <si>
    <t>A 13-week and 12-month cash flow forecast with live running-balance formulas and a low-cash warning flag.</t>
  </si>
  <si>
    <t>Short-term weekly cash flow with a running Beginning/Ending balance carried forward week to week.</t>
  </si>
  <si>
    <t>VERSION 1.0  •  SEPTEMBER 2026</t>
  </si>
  <si>
    <t>Starting Cash Balance:</t>
  </si>
  <si>
    <t>START HERE</t>
  </si>
  <si>
    <t>12-MONTH CASH FLOW FORECAST — FY2026</t>
  </si>
  <si>
    <t>Low-Cash Warning Threshold:</t>
  </si>
  <si>
    <t>Longer-range monthly cash flow with the same running Beginning/Ending balance logic as the 13-Week tab.</t>
  </si>
  <si>
    <t>Line Item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</si>
  <si>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</si>
  <si>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</si>
  <si>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</si>
  <si>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</si>
  <si>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</si>
  <si>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</si>
  <si>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</si>
  <si>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</si>
  <si>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</si>
  <si>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Open the 13-Week Cash Flow tab. Enter your Starting Cash Balance (cell B4) and your Low-Cash Warning Threshold (cell G4) — both mint input cells.</t>
  </si>
  <si>
    <t>Week 10</t>
  </si>
  <si>
    <t>Week 11</t>
  </si>
  <si>
    <t>Jan</t>
  </si>
  <si>
    <t>Week 12</t>
  </si>
  <si>
    <t>Week 13</t>
  </si>
  <si>
    <t>Enter your expected weekly cash receipts in the Cash In rows and weekly cash payments in the Cash Out rows (the off-white example cells). Total Cash In, Total Cash Out, Net Cash Flow, and Ending Cash Balance calculate automatically.</t>
  </si>
  <si>
    <t>Feb</t>
  </si>
  <si>
    <t>Beginning Cash Balance</t>
  </si>
  <si>
    <t>Mar</t>
  </si>
  <si>
    <t>Apr</t>
  </si>
  <si>
    <t>Each week's Beginning Cash Balance pulls automatically from the prior week's Ending Cash Balance, so the running balance carries forward correctly across all 13 weeks — do not type over the gray formula cells.</t>
  </si>
  <si>
    <t>May</t>
  </si>
  <si>
    <t>Jun</t>
  </si>
  <si>
    <t>Any Ending Cash Balance that drops below your Low-Cash Warning Threshold is flagged in pale yellow, so you can see a cash crunch coming before it happens.</t>
  </si>
  <si>
    <t>Jul</t>
  </si>
  <si>
    <t>Aug</t>
  </si>
  <si>
    <t>Sep</t>
  </si>
  <si>
    <t>Open the Annual Forecast tab for the same running-balance logic on a 12-month view — useful for longer-range planning alongside the week-by-week detail. It has its own Starting Cash Balance and threshold cells.</t>
  </si>
  <si>
    <t>Oct</t>
  </si>
  <si>
    <t>Update the Starting Cash Balance on each tab whenever your actual bank balance changes, and refresh the Cash In / Cash Out figures as your forecast improves.</t>
  </si>
  <si>
    <t>Nov</t>
  </si>
  <si>
    <t>Dec</t>
  </si>
  <si>
    <t>WORKBOOK CHECK</t>
  </si>
  <si>
    <t>13-Week Starting Balance</t>
  </si>
  <si>
    <t>CASH IN</t>
  </si>
  <si>
    <t>13-Week Ending Balance (Wk 13)</t>
  </si>
  <si>
    <t>Program/Client Revenue Received</t>
  </si>
  <si>
    <t>13-Week Lowest Balance</t>
  </si>
  <si>
    <t>Grants Received</t>
  </si>
  <si>
    <t>Donations Received</t>
  </si>
  <si>
    <t>Other Cash In</t>
  </si>
  <si>
    <t>Total Cash In</t>
  </si>
  <si>
    <t>Annual Starting Balance</t>
  </si>
  <si>
    <t>Annual Ending Balance (Dec)</t>
  </si>
  <si>
    <t>Annual Lowest Balance</t>
  </si>
  <si>
    <t>CASH OUT</t>
  </si>
  <si>
    <t>Legend</t>
  </si>
  <si>
    <t>Payroll</t>
  </si>
  <si>
    <t>Input cells — type your own numbers/text here</t>
  </si>
  <si>
    <t>Rent &amp; Utilities</t>
  </si>
  <si>
    <t>Program Supplies &amp; Direct Costs</t>
  </si>
  <si>
    <t>Formula / reference cells — calculated automatically, do not overtype</t>
  </si>
  <si>
    <t>Insurance</t>
  </si>
  <si>
    <t>Professional Fees</t>
  </si>
  <si>
    <t>Example / optional prompt — sample data or guidance text</t>
  </si>
  <si>
    <t>Other Operating Expenses</t>
  </si>
  <si>
    <t>USE NOTICE: This Cash Flow Forecast template is a general financial-planning tool, not accounting, tax, audit, or investment advice. Line items, categories, and formulas are a starting point — confirm they match your chart of accounts and have a qualified bookkeeper or accountant review results before relying on them for filings, funding decisions, or board reporting. salishseaconsulting.com</t>
  </si>
  <si>
    <t>Total Cash Out</t>
  </si>
  <si>
    <t>Net Cash Flow</t>
  </si>
  <si>
    <t>Ending Cash Balance</t>
  </si>
  <si>
    <t>Low-cash warning: any Ending Cash Balance below your Low-Cash Warning Threshold (cell G4) is flagged in pale yellow, below.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</si>
</sst>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\$#,##0;&quot;($&quot;#,##0\);&quot;$0&quot;"/>
  </numFmts>
  <fonts count="19">
    <font>
      <sz val="11.0"/>
      <color theme="1"/>
      <name val="Calibri"/>
      <scheme val="minor"/>
    </font>
    <font>
      <b/>
      <sz val="10.0"/>
      <color rgb="FF2BB7A3"/>
      <name val="Aptos"/>
    </font>
    <font>
      <b/>
      <sz val="16.0"/>
      <color rgb="FF0A222D"/>
      <name val="Play"/>
    </font>
    <font>
      <b/>
      <sz val="20.0"/>
      <color rgb="FF0A222D"/>
      <name val="Play"/>
    </font>
    <font>
      <sz val="11.0"/>
      <color rgb="FF14515E"/>
      <name val="Aptos"/>
    </font>
    <font>
      <sz val="10.0"/>
      <color rgb="FF14515E"/>
      <name val="Aptos"/>
    </font>
    <font>
      <b/>
      <sz val="9.0"/>
      <color rgb="FF14515E"/>
      <name val="Aptos"/>
    </font>
    <font>
      <b/>
      <sz val="10.0"/>
      <color rgb="FF0F1A1E"/>
      <name val="Aptos"/>
    </font>
    <font>
      <b/>
      <sz val="11.0"/>
      <color rgb="FFFFFFFF"/>
      <name val="Aptos"/>
    </font>
    <font/>
    <font>
      <b/>
      <sz val="10.0"/>
      <color rgb="FFFFFFFF"/>
      <name val="Aptos"/>
    </font>
    <font>
      <b/>
      <sz val="11.0"/>
      <color rgb="FF2BB7A3"/>
      <name val="Aptos"/>
    </font>
    <font>
      <sz val="10.0"/>
      <color rgb="FF0F1A1E"/>
      <name val="Aptos"/>
    </font>
    <font>
      <b/>
      <sz val="10.0"/>
      <color rgb="FF1D6F5F"/>
      <name val="Aptos"/>
    </font>
    <font>
      <b/>
      <sz val="10.0"/>
      <color rgb="FF0A222D"/>
      <name val="Aptos"/>
    </font>
    <font>
      <b/>
      <sz val="12.0"/>
      <color rgb="FF0A222D"/>
      <name val="Aptos"/>
    </font>
    <font>
      <sz val="11.0"/>
      <color theme="1"/>
      <name val="Calibri"/>
    </font>
    <font>
      <sz val="9.0"/>
      <color rgb="FF5A6770"/>
      <name val="Aptos"/>
    </font>
    <font>
      <i/>
      <sz val="9.0"/>
      <color rgb="FF5A6770"/>
      <name val="Aptos"/>
    </font>
  </fonts>
  <fills count="7">
    <fill>
      <patternFill patternType="none"/>
    </fill>
    <fill>
      <patternFill patternType="lightGray"/>
    </fill>
    <fill>
      <patternFill patternType="solid">
        <fgColor rgb="FFDFF3EA"/>
        <bgColor rgb="FFDFF3EA"/>
      </patternFill>
    </fill>
    <fill>
      <patternFill patternType="solid">
        <fgColor rgb="FF0A222D"/>
        <bgColor rgb="FF0A222D"/>
      </patternFill>
    </fill>
    <fill>
      <patternFill patternType="solid">
        <fgColor rgb="FFE1ECEC"/>
        <bgColor rgb="FFE1ECEC"/>
      </patternFill>
    </fill>
    <fill>
      <patternFill patternType="solid">
        <fgColor rgb="FF14515E"/>
        <bgColor rgb="FF14515E"/>
      </patternFill>
    </fill>
    <fill>
      <patternFill patternType="solid">
        <fgColor rgb="FFF7F5EF"/>
        <bgColor rgb="FFF7F5EF"/>
      </patternFill>
    </fill>
  </fills>
  <borders count="13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1" fillId="2" fontId="7" numFmtId="164" xfId="0" applyAlignment="1" applyBorder="1" applyFill="1" applyFont="1" applyNumberFormat="1">
      <alignment shrinkToFit="0" vertical="bottom" wrapText="0"/>
    </xf>
    <xf borderId="2" fillId="3" fontId="8" numFmtId="0" xfId="0" applyAlignment="1" applyBorder="1" applyFill="1" applyFont="1">
      <alignment horizontal="left" shrinkToFit="0" vertical="center" wrapText="0"/>
    </xf>
    <xf borderId="0" fillId="0" fontId="7" numFmtId="0" xfId="0" applyAlignment="1" applyFont="1">
      <alignment horizontal="right" shrinkToFit="0" vertical="center" wrapText="0"/>
    </xf>
    <xf borderId="3" fillId="0" fontId="9" numFmtId="0" xfId="0" applyBorder="1" applyFont="1"/>
    <xf borderId="4" fillId="0" fontId="9" numFmtId="0" xfId="0" applyBorder="1" applyFont="1"/>
    <xf borderId="1" fillId="3" fontId="10" numFmtId="0" xfId="0" applyAlignment="1" applyBorder="1" applyFill="1" applyFont="1">
      <alignment horizontal="left" shrinkToFit="0" vertical="center" wrapText="0"/>
    </xf>
    <xf borderId="1" fillId="3" fontId="10" numFmtId="0" xfId="0" applyAlignment="1" applyBorder="1" applyFill="1" applyFont="1">
      <alignment horizontal="center" shrinkToFit="0" vertical="center" wrapText="0"/>
    </xf>
    <xf borderId="0" fillId="0" fontId="11" numFmtId="0" xfId="0" applyAlignment="1" applyFont="1">
      <alignment shrinkToFit="0" vertical="top" wrapText="0"/>
    </xf>
    <xf borderId="0" fillId="0" fontId="12" numFmtId="0" xfId="0" applyAlignment="1" applyFont="1">
      <alignment shrinkToFit="0" vertical="top" wrapText="1"/>
    </xf>
    <xf borderId="1" fillId="4" fontId="7" numFmtId="0" xfId="0" applyAlignment="1" applyBorder="1" applyFill="1" applyFont="1">
      <alignment shrinkToFit="0" vertical="bottom" wrapText="0"/>
    </xf>
    <xf borderId="2" fillId="5" fontId="8" numFmtId="0" xfId="0" applyAlignment="1" applyBorder="1" applyFill="1" applyFont="1">
      <alignment horizontal="left" shrinkToFit="0" vertical="center" wrapText="0"/>
    </xf>
    <xf borderId="1" fillId="4" fontId="13" numFmtId="164" xfId="0" applyAlignment="1" applyBorder="1" applyFill="1" applyFont="1" applyNumberFormat="1">
      <alignment shrinkToFit="0" vertical="bottom" wrapText="0"/>
    </xf>
    <xf borderId="0" fillId="0" fontId="12" numFmtId="0" xfId="0" applyAlignment="1" applyFont="1">
      <alignment shrinkToFit="0" vertical="bottom" wrapText="0"/>
    </xf>
    <xf borderId="2" fillId="5" fontId="10" numFmtId="0" xfId="0" applyAlignment="1" applyBorder="1" applyFill="1" applyFont="1">
      <alignment horizontal="left" shrinkToFit="0" vertical="center" wrapText="0"/>
    </xf>
    <xf borderId="0" fillId="0" fontId="13" numFmtId="164" xfId="0" applyAlignment="1" applyFont="1" applyNumberFormat="1">
      <alignment shrinkToFit="0" vertical="bottom" wrapText="0"/>
    </xf>
    <xf borderId="1" fillId="6" fontId="12" numFmtId="0" xfId="0" applyAlignment="1" applyBorder="1" applyFill="1" applyFont="1">
      <alignment shrinkToFit="0" vertical="bottom" wrapText="0"/>
    </xf>
    <xf borderId="1" fillId="6" fontId="12" numFmtId="164" xfId="0" applyAlignment="1" applyBorder="1" applyFill="1" applyFont="1" applyNumberFormat="1">
      <alignment shrinkToFit="0" vertical="bottom" wrapText="0"/>
    </xf>
    <xf borderId="1" fillId="4" fontId="14" numFmtId="0" xfId="0" applyAlignment="1" applyBorder="1" applyFill="1" applyFont="1">
      <alignment shrinkToFit="0" vertical="bottom" wrapText="0"/>
    </xf>
    <xf borderId="1" fillId="4" fontId="14" numFmtId="164" xfId="0" applyAlignment="1" applyBorder="1" applyFill="1" applyFont="1" applyNumberFormat="1">
      <alignment shrinkToFit="0" vertical="bottom" wrapText="0"/>
    </xf>
    <xf borderId="0" fillId="0" fontId="15" numFmtId="0" xfId="0" applyAlignment="1" applyFont="1">
      <alignment shrinkToFit="0" vertical="bottom" wrapText="0"/>
    </xf>
    <xf borderId="1" fillId="2" fontId="16" numFmtId="0" xfId="0" applyAlignment="1" applyBorder="1" applyFill="1" applyFont="1">
      <alignment shrinkToFit="0" vertical="bottom" wrapText="0"/>
    </xf>
    <xf borderId="1" fillId="4" fontId="16" numFmtId="0" xfId="0" applyAlignment="1" applyBorder="1" applyFill="1" applyFont="1">
      <alignment shrinkToFit="0" vertical="bottom" wrapText="0"/>
    </xf>
    <xf borderId="1" fillId="6" fontId="16" numFmtId="0" xfId="0" applyAlignment="1" applyBorder="1" applyFill="1" applyFont="1">
      <alignment shrinkToFit="0" vertical="bottom" wrapText="0"/>
    </xf>
    <xf borderId="5" fillId="6" fontId="17" numFmtId="0" xfId="0" applyAlignment="1" applyBorder="1" applyFill="1" applyFont="1">
      <alignment shrinkToFit="0" vertical="top" wrapText="1"/>
    </xf>
    <xf borderId="6" fillId="0" fontId="9" numFmtId="0" xfId="0" applyBorder="1" applyFont="1"/>
    <xf borderId="7" fillId="0" fontId="9" numFmtId="0" xfId="0" applyBorder="1" applyFont="1"/>
    <xf borderId="8" fillId="0" fontId="9" numFmtId="0" xfId="0" applyBorder="1" applyFont="1"/>
    <xf borderId="9" fillId="0" fontId="9" numFmtId="0" xfId="0" applyBorder="1" applyFont="1"/>
    <xf borderId="10" fillId="0" fontId="9" numFmtId="0" xfId="0" applyBorder="1" applyFont="1"/>
    <xf borderId="11" fillId="0" fontId="9" numFmtId="0" xfId="0" applyBorder="1" applyFont="1"/>
    <xf borderId="12" fillId="0" fontId="9" numFmtId="0" xfId="0" applyBorder="1" applyFont="1"/>
    <xf borderId="1" fillId="3" fontId="10" numFmtId="0" xfId="0" applyAlignment="1" applyBorder="1" applyFill="1" applyFont="1">
      <alignment shrinkToFit="0" vertical="bottom" wrapText="0"/>
    </xf>
    <xf borderId="1" fillId="3" fontId="10" numFmtId="164" xfId="0" applyAlignment="1" applyBorder="1" applyFill="1" applyFont="1" applyNumberFormat="1">
      <alignment shrinkToFit="0" vertical="bottom" wrapText="0"/>
    </xf>
    <xf borderId="0" fillId="0" fontId="18" numFmtId="0" xfId="0" applyAlignment="1" applyFont="1">
      <alignment shrinkToFit="0" vertical="top" wrapText="1"/>
    </xf>
  </cellXfs>
  <cellStyles count="1">
    <cellStyle xfId="0" name="Normal" builtinId="0"/>
  </cellStyles>
  <dxfs count="1">
    <dxf>
      <font>
        <b/>
        <sz val="10.0"/>
        <color rgb="FF0A222D"/>
        <name val="Aptos"/>
      </font>
      <fill>
        <patternFill patternType="solid">
          <fgColor rgb="FFFFF1C9"/>
          <bgColor rgb="FFFFF1C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181100" cy="552450"/>
    <xdr:pic>
      <xdr:nvPicPr>
        <xdr:cNvPr descr="Picture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0.0"/>
    <col customWidth="1" min="2" max="2" width="78.0"/>
    <col customWidth="1" min="3" max="3" width="14.0"/>
    <col customWidth="1" min="4" max="26" width="8.71"/>
  </cols>
  <sheetData>
    <row r="6" ht="15.0" customHeight="1">
      <c r="A6" s="1" t="s">
        <v>0</v>
      </c>
    </row>
    <row r="7" ht="24.0" customHeight="1">
      <c r="A7" s="3" t="s">
        <v>2</v>
      </c>
    </row>
    <row r="8" ht="15.0" customHeight="1">
      <c r="A8" s="4" t="s">
        <v>3</v>
      </c>
    </row>
    <row r="9" ht="15.0" customHeight="1">
      <c r="A9" s="6" t="s">
        <v>5</v>
      </c>
    </row>
    <row r="11" ht="19.5" customHeight="1">
      <c r="A11" s="9" t="s">
        <v>7</v>
      </c>
      <c r="B11" s="11"/>
      <c r="C11" s="11"/>
      <c r="D11" s="11"/>
      <c r="E11" s="11"/>
      <c r="F11" s="12"/>
    </row>
    <row r="12" ht="36.0" customHeight="1">
      <c r="A12" s="15">
        <v>1.0</v>
      </c>
      <c r="B12" s="16" t="s">
        <v>21</v>
      </c>
    </row>
    <row r="13" ht="54.0" customHeight="1">
      <c r="A13" s="15">
        <v>2.0</v>
      </c>
      <c r="B13" s="16" t="s">
        <v>27</v>
      </c>
    </row>
    <row r="14" ht="54.0" customHeight="1">
      <c r="A14" s="15">
        <v>3.0</v>
      </c>
      <c r="B14" s="16" t="s">
        <v>32</v>
      </c>
    </row>
    <row r="15" ht="36.0" customHeight="1">
      <c r="A15" s="15">
        <v>4.0</v>
      </c>
      <c r="B15" s="16" t="s">
        <v>35</v>
      </c>
    </row>
    <row r="16" ht="54.0" customHeight="1">
      <c r="A16" s="15">
        <v>5.0</v>
      </c>
      <c r="B16" s="16" t="s">
        <v>39</v>
      </c>
    </row>
    <row r="17" ht="36.0" customHeight="1">
      <c r="A17" s="15">
        <v>6.0</v>
      </c>
      <c r="B17" s="16" t="s">
        <v>41</v>
      </c>
    </row>
    <row r="19" ht="19.5" customHeight="1">
      <c r="A19" s="18" t="s">
        <v>44</v>
      </c>
      <c r="B19" s="11"/>
      <c r="C19" s="11"/>
      <c r="D19" s="11"/>
      <c r="E19" s="11"/>
      <c r="F19" s="12"/>
    </row>
    <row r="20" ht="15.0" customHeight="1">
      <c r="A20" s="20" t="s">
        <v>45</v>
      </c>
      <c r="B20" s="22">
        <f>'13-Week Cash Flow'!B4</f>
        <v>5000</v>
      </c>
    </row>
    <row r="21" ht="15.0" customHeight="1">
      <c r="A21" s="20" t="s">
        <v>47</v>
      </c>
      <c r="B21" s="22">
        <f>'13-Week Cash Flow'!N26</f>
        <v>28900</v>
      </c>
    </row>
    <row r="22" ht="15.0" customHeight="1">
      <c r="A22" s="20" t="s">
        <v>49</v>
      </c>
      <c r="B22" s="22">
        <f>MIN('13-Week Cash Flow'!B26:N26)</f>
        <v>1900</v>
      </c>
    </row>
    <row r="23" ht="15.0" customHeight="1">
      <c r="A23" s="20" t="s">
        <v>54</v>
      </c>
      <c r="B23" s="22">
        <f>'Annual Forecast'!B4</f>
        <v>25000</v>
      </c>
    </row>
    <row r="24" ht="15.0" customHeight="1">
      <c r="A24" s="20" t="s">
        <v>55</v>
      </c>
      <c r="B24" s="22">
        <f>'Annual Forecast'!M26</f>
        <v>7875</v>
      </c>
    </row>
    <row r="25" ht="15.0" customHeight="1">
      <c r="A25" s="20" t="s">
        <v>56</v>
      </c>
      <c r="B25" s="22">
        <f>MIN('Annual Forecast'!B26:M26)</f>
        <v>3155</v>
      </c>
    </row>
    <row r="26" ht="15.75" customHeight="1"/>
    <row r="27" ht="15.75" customHeight="1">
      <c r="A27" s="27" t="s">
        <v>58</v>
      </c>
    </row>
    <row r="28" ht="18.0" customHeight="1">
      <c r="A28" s="28"/>
      <c r="B28" s="20" t="s">
        <v>60</v>
      </c>
    </row>
    <row r="29" ht="18.0" customHeight="1">
      <c r="A29" s="29"/>
      <c r="B29" s="20" t="s">
        <v>63</v>
      </c>
    </row>
    <row r="30" ht="18.0" customHeight="1">
      <c r="A30" s="30"/>
      <c r="B30" s="20" t="s">
        <v>66</v>
      </c>
    </row>
    <row r="31" ht="15.75" customHeight="1"/>
    <row r="32" ht="15.75" customHeight="1"/>
    <row r="33" ht="15.0" customHeight="1">
      <c r="A33" s="31" t="s">
        <v>68</v>
      </c>
      <c r="B33" s="32"/>
      <c r="C33" s="32"/>
      <c r="D33" s="32"/>
      <c r="E33" s="32"/>
      <c r="F33" s="33"/>
    </row>
    <row r="34" ht="15.0" customHeight="1">
      <c r="A34" s="34"/>
      <c r="F34" s="35"/>
    </row>
    <row r="35" ht="15.0" customHeight="1">
      <c r="A35" s="34"/>
      <c r="F35" s="35"/>
    </row>
    <row r="36" ht="15.0" customHeight="1">
      <c r="A36" s="36"/>
      <c r="B36" s="37"/>
      <c r="C36" s="37"/>
      <c r="D36" s="37"/>
      <c r="E36" s="37"/>
      <c r="F36" s="38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B14:F14"/>
    <mergeCell ref="B15:F15"/>
    <mergeCell ref="B16:F16"/>
    <mergeCell ref="B17:F17"/>
    <mergeCell ref="A19:F19"/>
    <mergeCell ref="A33:F36"/>
    <mergeCell ref="A6:F6"/>
    <mergeCell ref="A7:F7"/>
    <mergeCell ref="A8:F8"/>
    <mergeCell ref="A9:F9"/>
    <mergeCell ref="A11:F11"/>
    <mergeCell ref="B12:F12"/>
    <mergeCell ref="B13:F13"/>
  </mergeCells>
  <printOptions/>
  <pageMargins bottom="0.5" footer="0.0" header="0.0" left="0.4" right="0.4" top="0.5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34.0"/>
    <col customWidth="1" min="2" max="14" width="11.0"/>
    <col customWidth="1" min="15" max="26" width="8.71"/>
  </cols>
  <sheetData>
    <row r="1">
      <c r="A1" s="2" t="s">
        <v>1</v>
      </c>
    </row>
    <row r="2">
      <c r="A2" s="5" t="s">
        <v>4</v>
      </c>
    </row>
    <row r="4">
      <c r="A4" s="7" t="s">
        <v>6</v>
      </c>
      <c r="B4" s="8">
        <v>5000.0</v>
      </c>
      <c r="D4" s="10" t="s">
        <v>9</v>
      </c>
      <c r="G4" s="8">
        <v>5000.0</v>
      </c>
    </row>
    <row r="6" ht="18.0" customHeight="1">
      <c r="A6" s="13" t="s">
        <v>11</v>
      </c>
      <c r="B6" s="14" t="s">
        <v>12</v>
      </c>
      <c r="C6" s="14" t="s">
        <v>13</v>
      </c>
      <c r="D6" s="14" t="s">
        <v>14</v>
      </c>
      <c r="E6" s="14" t="s">
        <v>15</v>
      </c>
      <c r="F6" s="14" t="s">
        <v>16</v>
      </c>
      <c r="G6" s="14" t="s">
        <v>17</v>
      </c>
      <c r="H6" s="14" t="s">
        <v>18</v>
      </c>
      <c r="I6" s="14" t="s">
        <v>19</v>
      </c>
      <c r="J6" s="14" t="s">
        <v>20</v>
      </c>
      <c r="K6" s="14" t="s">
        <v>22</v>
      </c>
      <c r="L6" s="14" t="s">
        <v>23</v>
      </c>
      <c r="M6" s="14" t="s">
        <v>25</v>
      </c>
      <c r="N6" s="14" t="s">
        <v>26</v>
      </c>
    </row>
    <row r="7">
      <c r="A7" s="17" t="s">
        <v>29</v>
      </c>
      <c r="B7" s="19">
        <f>B4</f>
        <v>5000</v>
      </c>
      <c r="C7" s="19">
        <f t="shared" ref="C7:N7" si="1">B26</f>
        <v>1900</v>
      </c>
      <c r="D7" s="19">
        <f t="shared" si="1"/>
        <v>5000</v>
      </c>
      <c r="E7" s="19">
        <f t="shared" si="1"/>
        <v>4250</v>
      </c>
      <c r="F7" s="19">
        <f t="shared" si="1"/>
        <v>17350</v>
      </c>
      <c r="G7" s="19">
        <f t="shared" si="1"/>
        <v>14550</v>
      </c>
      <c r="H7" s="19">
        <f t="shared" si="1"/>
        <v>17700</v>
      </c>
      <c r="I7" s="19">
        <f t="shared" si="1"/>
        <v>17100</v>
      </c>
      <c r="J7" s="19">
        <f t="shared" si="1"/>
        <v>19450</v>
      </c>
      <c r="K7" s="19">
        <f t="shared" si="1"/>
        <v>26550</v>
      </c>
      <c r="L7" s="19">
        <f t="shared" si="1"/>
        <v>29900</v>
      </c>
      <c r="M7" s="19">
        <f t="shared" si="1"/>
        <v>29100</v>
      </c>
      <c r="N7" s="19">
        <f t="shared" si="1"/>
        <v>32300</v>
      </c>
    </row>
    <row r="9" ht="19.5" customHeight="1">
      <c r="A9" s="21" t="s">
        <v>46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</row>
    <row r="10">
      <c r="A10" s="23" t="s">
        <v>48</v>
      </c>
      <c r="B10" s="24">
        <v>3000.0</v>
      </c>
      <c r="C10" s="24">
        <v>3000.0</v>
      </c>
      <c r="D10" s="24">
        <v>3200.0</v>
      </c>
      <c r="E10" s="24">
        <v>3000.0</v>
      </c>
      <c r="F10" s="24">
        <v>3100.0</v>
      </c>
      <c r="G10" s="24">
        <v>3000.0</v>
      </c>
      <c r="H10" s="24">
        <v>3300.0</v>
      </c>
      <c r="I10" s="24">
        <v>3000.0</v>
      </c>
      <c r="J10" s="24">
        <v>3100.0</v>
      </c>
      <c r="K10" s="24">
        <v>3200.0</v>
      </c>
      <c r="L10" s="24">
        <v>3000.0</v>
      </c>
      <c r="M10" s="24">
        <v>3100.0</v>
      </c>
      <c r="N10" s="24">
        <v>3300.0</v>
      </c>
    </row>
    <row r="11">
      <c r="A11" s="23" t="s">
        <v>50</v>
      </c>
      <c r="B11" s="24">
        <v>0.0</v>
      </c>
      <c r="C11" s="24">
        <v>0.0</v>
      </c>
      <c r="D11" s="24">
        <v>0.0</v>
      </c>
      <c r="E11" s="24">
        <v>10000.0</v>
      </c>
      <c r="F11" s="24">
        <v>0.0</v>
      </c>
      <c r="G11" s="24">
        <v>0.0</v>
      </c>
      <c r="H11" s="24">
        <v>0.0</v>
      </c>
      <c r="I11" s="24">
        <v>0.0</v>
      </c>
      <c r="J11" s="24">
        <v>10000.0</v>
      </c>
      <c r="K11" s="24">
        <v>0.0</v>
      </c>
      <c r="L11" s="24">
        <v>0.0</v>
      </c>
      <c r="M11" s="24">
        <v>0.0</v>
      </c>
      <c r="N11" s="24">
        <v>0.0</v>
      </c>
    </row>
    <row r="12">
      <c r="A12" s="23" t="s">
        <v>51</v>
      </c>
      <c r="B12" s="24">
        <v>500.0</v>
      </c>
      <c r="C12" s="24">
        <v>600.0</v>
      </c>
      <c r="D12" s="24">
        <v>550.0</v>
      </c>
      <c r="E12" s="24">
        <v>600.0</v>
      </c>
      <c r="F12" s="24">
        <v>700.0</v>
      </c>
      <c r="G12" s="24">
        <v>650.0</v>
      </c>
      <c r="H12" s="24">
        <v>600.0</v>
      </c>
      <c r="I12" s="24">
        <v>550.0</v>
      </c>
      <c r="J12" s="24">
        <v>600.0</v>
      </c>
      <c r="K12" s="24">
        <v>650.0</v>
      </c>
      <c r="L12" s="24">
        <v>700.0</v>
      </c>
      <c r="M12" s="24">
        <v>600.0</v>
      </c>
      <c r="N12" s="24">
        <v>800.0</v>
      </c>
    </row>
    <row r="13">
      <c r="A13" s="23" t="s">
        <v>52</v>
      </c>
      <c r="B13" s="24">
        <v>100.0</v>
      </c>
      <c r="C13" s="24">
        <v>100.0</v>
      </c>
      <c r="D13" s="24">
        <v>100.0</v>
      </c>
      <c r="E13" s="24">
        <v>100.0</v>
      </c>
      <c r="F13" s="24">
        <v>100.0</v>
      </c>
      <c r="G13" s="24">
        <v>100.0</v>
      </c>
      <c r="H13" s="24">
        <v>100.0</v>
      </c>
      <c r="I13" s="24">
        <v>100.0</v>
      </c>
      <c r="J13" s="24">
        <v>100.0</v>
      </c>
      <c r="K13" s="24">
        <v>100.0</v>
      </c>
      <c r="L13" s="24">
        <v>100.0</v>
      </c>
      <c r="M13" s="24">
        <v>100.0</v>
      </c>
      <c r="N13" s="24">
        <v>100.0</v>
      </c>
    </row>
    <row r="14">
      <c r="A14" s="25" t="s">
        <v>53</v>
      </c>
      <c r="B14" s="26">
        <f t="shared" ref="B14:N14" si="2">SUM(B10:B13)</f>
        <v>3600</v>
      </c>
      <c r="C14" s="26">
        <f t="shared" si="2"/>
        <v>3700</v>
      </c>
      <c r="D14" s="26">
        <f t="shared" si="2"/>
        <v>3850</v>
      </c>
      <c r="E14" s="26">
        <f t="shared" si="2"/>
        <v>13700</v>
      </c>
      <c r="F14" s="26">
        <f t="shared" si="2"/>
        <v>3900</v>
      </c>
      <c r="G14" s="26">
        <f t="shared" si="2"/>
        <v>3750</v>
      </c>
      <c r="H14" s="26">
        <f t="shared" si="2"/>
        <v>4000</v>
      </c>
      <c r="I14" s="26">
        <f t="shared" si="2"/>
        <v>3650</v>
      </c>
      <c r="J14" s="26">
        <f t="shared" si="2"/>
        <v>13800</v>
      </c>
      <c r="K14" s="26">
        <f t="shared" si="2"/>
        <v>3950</v>
      </c>
      <c r="L14" s="26">
        <f t="shared" si="2"/>
        <v>3800</v>
      </c>
      <c r="M14" s="26">
        <f t="shared" si="2"/>
        <v>3800</v>
      </c>
      <c r="N14" s="26">
        <f t="shared" si="2"/>
        <v>4200</v>
      </c>
    </row>
    <row r="16" ht="19.5" customHeight="1">
      <c r="A16" s="21" t="s">
        <v>57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2"/>
    </row>
    <row r="17">
      <c r="A17" s="23" t="s">
        <v>59</v>
      </c>
      <c r="B17" s="24">
        <v>4000.0</v>
      </c>
      <c r="C17" s="24">
        <v>0.0</v>
      </c>
      <c r="D17" s="24">
        <v>4000.0</v>
      </c>
      <c r="E17" s="24">
        <v>0.0</v>
      </c>
      <c r="F17" s="24">
        <v>4000.0</v>
      </c>
      <c r="G17" s="24">
        <v>0.0</v>
      </c>
      <c r="H17" s="24">
        <v>4000.0</v>
      </c>
      <c r="I17" s="24">
        <v>0.0</v>
      </c>
      <c r="J17" s="24">
        <v>4000.0</v>
      </c>
      <c r="K17" s="24">
        <v>0.0</v>
      </c>
      <c r="L17" s="24">
        <v>4000.0</v>
      </c>
      <c r="M17" s="24">
        <v>0.0</v>
      </c>
      <c r="N17" s="24">
        <v>4000.0</v>
      </c>
    </row>
    <row r="18">
      <c r="A18" s="23" t="s">
        <v>61</v>
      </c>
      <c r="B18" s="24">
        <v>1800.0</v>
      </c>
      <c r="C18" s="24">
        <v>0.0</v>
      </c>
      <c r="D18" s="24">
        <v>0.0</v>
      </c>
      <c r="E18" s="24">
        <v>0.0</v>
      </c>
      <c r="F18" s="24">
        <v>1800.0</v>
      </c>
      <c r="G18" s="24">
        <v>0.0</v>
      </c>
      <c r="H18" s="24">
        <v>0.0</v>
      </c>
      <c r="I18" s="24">
        <v>0.0</v>
      </c>
      <c r="J18" s="24">
        <v>1800.0</v>
      </c>
      <c r="K18" s="24">
        <v>0.0</v>
      </c>
      <c r="L18" s="24">
        <v>0.0</v>
      </c>
      <c r="M18" s="24">
        <v>0.0</v>
      </c>
      <c r="N18" s="24">
        <v>1800.0</v>
      </c>
    </row>
    <row r="19">
      <c r="A19" s="23" t="s">
        <v>62</v>
      </c>
      <c r="B19" s="24">
        <v>400.0</v>
      </c>
      <c r="C19" s="24">
        <v>400.0</v>
      </c>
      <c r="D19" s="24">
        <v>400.0</v>
      </c>
      <c r="E19" s="24">
        <v>400.0</v>
      </c>
      <c r="F19" s="24">
        <v>400.0</v>
      </c>
      <c r="G19" s="24">
        <v>400.0</v>
      </c>
      <c r="H19" s="24">
        <v>400.0</v>
      </c>
      <c r="I19" s="24">
        <v>400.0</v>
      </c>
      <c r="J19" s="24">
        <v>400.0</v>
      </c>
      <c r="K19" s="24">
        <v>400.0</v>
      </c>
      <c r="L19" s="24">
        <v>400.0</v>
      </c>
      <c r="M19" s="24">
        <v>400.0</v>
      </c>
      <c r="N19" s="24">
        <v>400.0</v>
      </c>
    </row>
    <row r="20">
      <c r="A20" s="23" t="s">
        <v>64</v>
      </c>
      <c r="B20" s="24">
        <v>300.0</v>
      </c>
      <c r="C20" s="24">
        <v>0.0</v>
      </c>
      <c r="D20" s="24">
        <v>0.0</v>
      </c>
      <c r="E20" s="24">
        <v>0.0</v>
      </c>
      <c r="F20" s="24">
        <v>300.0</v>
      </c>
      <c r="G20" s="24">
        <v>0.0</v>
      </c>
      <c r="H20" s="24">
        <v>0.0</v>
      </c>
      <c r="I20" s="24">
        <v>0.0</v>
      </c>
      <c r="J20" s="24">
        <v>300.0</v>
      </c>
      <c r="K20" s="24">
        <v>0.0</v>
      </c>
      <c r="L20" s="24">
        <v>0.0</v>
      </c>
      <c r="M20" s="24">
        <v>0.0</v>
      </c>
      <c r="N20" s="24">
        <v>300.0</v>
      </c>
    </row>
    <row r="21" ht="15.75" customHeight="1">
      <c r="A21" s="23" t="s">
        <v>65</v>
      </c>
      <c r="B21" s="24">
        <v>0.0</v>
      </c>
      <c r="C21" s="24">
        <v>0.0</v>
      </c>
      <c r="D21" s="24">
        <v>0.0</v>
      </c>
      <c r="E21" s="24">
        <v>0.0</v>
      </c>
      <c r="F21" s="24">
        <v>0.0</v>
      </c>
      <c r="G21" s="24">
        <v>0.0</v>
      </c>
      <c r="H21" s="24">
        <v>0.0</v>
      </c>
      <c r="I21" s="24">
        <v>700.0</v>
      </c>
      <c r="J21" s="24">
        <v>0.0</v>
      </c>
      <c r="K21" s="24">
        <v>0.0</v>
      </c>
      <c r="L21" s="24">
        <v>0.0</v>
      </c>
      <c r="M21" s="24">
        <v>0.0</v>
      </c>
      <c r="N21" s="24">
        <v>900.0</v>
      </c>
    </row>
    <row r="22" ht="15.75" customHeight="1">
      <c r="A22" s="23" t="s">
        <v>67</v>
      </c>
      <c r="B22" s="24">
        <v>200.0</v>
      </c>
      <c r="C22" s="24">
        <v>200.0</v>
      </c>
      <c r="D22" s="24">
        <v>200.0</v>
      </c>
      <c r="E22" s="24">
        <v>200.0</v>
      </c>
      <c r="F22" s="24">
        <v>200.0</v>
      </c>
      <c r="G22" s="24">
        <v>200.0</v>
      </c>
      <c r="H22" s="24">
        <v>200.0</v>
      </c>
      <c r="I22" s="24">
        <v>200.0</v>
      </c>
      <c r="J22" s="24">
        <v>200.0</v>
      </c>
      <c r="K22" s="24">
        <v>200.0</v>
      </c>
      <c r="L22" s="24">
        <v>200.0</v>
      </c>
      <c r="M22" s="24">
        <v>200.0</v>
      </c>
      <c r="N22" s="24">
        <v>200.0</v>
      </c>
    </row>
    <row r="23" ht="15.75" customHeight="1">
      <c r="A23" s="25" t="s">
        <v>69</v>
      </c>
      <c r="B23" s="26">
        <f t="shared" ref="B23:N23" si="3">SUM(B17:B22)</f>
        <v>6700</v>
      </c>
      <c r="C23" s="26">
        <f t="shared" si="3"/>
        <v>600</v>
      </c>
      <c r="D23" s="26">
        <f t="shared" si="3"/>
        <v>4600</v>
      </c>
      <c r="E23" s="26">
        <f t="shared" si="3"/>
        <v>600</v>
      </c>
      <c r="F23" s="26">
        <f t="shared" si="3"/>
        <v>6700</v>
      </c>
      <c r="G23" s="26">
        <f t="shared" si="3"/>
        <v>600</v>
      </c>
      <c r="H23" s="26">
        <f t="shared" si="3"/>
        <v>4600</v>
      </c>
      <c r="I23" s="26">
        <f t="shared" si="3"/>
        <v>1300</v>
      </c>
      <c r="J23" s="26">
        <f t="shared" si="3"/>
        <v>6700</v>
      </c>
      <c r="K23" s="26">
        <f t="shared" si="3"/>
        <v>600</v>
      </c>
      <c r="L23" s="26">
        <f t="shared" si="3"/>
        <v>4600</v>
      </c>
      <c r="M23" s="26">
        <f t="shared" si="3"/>
        <v>600</v>
      </c>
      <c r="N23" s="26">
        <f t="shared" si="3"/>
        <v>7600</v>
      </c>
    </row>
    <row r="24" ht="15.75" customHeight="1"/>
    <row r="25" ht="15.75" customHeight="1">
      <c r="A25" s="25" t="s">
        <v>70</v>
      </c>
      <c r="B25" s="26">
        <f t="shared" ref="B25:N25" si="4">B14-B23</f>
        <v>-3100</v>
      </c>
      <c r="C25" s="26">
        <f t="shared" si="4"/>
        <v>3100</v>
      </c>
      <c r="D25" s="26">
        <f t="shared" si="4"/>
        <v>-750</v>
      </c>
      <c r="E25" s="26">
        <f t="shared" si="4"/>
        <v>13100</v>
      </c>
      <c r="F25" s="26">
        <f t="shared" si="4"/>
        <v>-2800</v>
      </c>
      <c r="G25" s="26">
        <f t="shared" si="4"/>
        <v>3150</v>
      </c>
      <c r="H25" s="26">
        <f t="shared" si="4"/>
        <v>-600</v>
      </c>
      <c r="I25" s="26">
        <f t="shared" si="4"/>
        <v>2350</v>
      </c>
      <c r="J25" s="26">
        <f t="shared" si="4"/>
        <v>7100</v>
      </c>
      <c r="K25" s="26">
        <f t="shared" si="4"/>
        <v>3350</v>
      </c>
      <c r="L25" s="26">
        <f t="shared" si="4"/>
        <v>-800</v>
      </c>
      <c r="M25" s="26">
        <f t="shared" si="4"/>
        <v>3200</v>
      </c>
      <c r="N25" s="26">
        <f t="shared" si="4"/>
        <v>-3400</v>
      </c>
    </row>
    <row r="26" ht="15.75" customHeight="1">
      <c r="A26" s="39" t="s">
        <v>71</v>
      </c>
      <c r="B26" s="40">
        <f t="shared" ref="B26:N26" si="5">B7+B25</f>
        <v>1900</v>
      </c>
      <c r="C26" s="40">
        <f t="shared" si="5"/>
        <v>5000</v>
      </c>
      <c r="D26" s="40">
        <f t="shared" si="5"/>
        <v>4250</v>
      </c>
      <c r="E26" s="40">
        <f t="shared" si="5"/>
        <v>17350</v>
      </c>
      <c r="F26" s="40">
        <f t="shared" si="5"/>
        <v>14550</v>
      </c>
      <c r="G26" s="40">
        <f t="shared" si="5"/>
        <v>17700</v>
      </c>
      <c r="H26" s="40">
        <f t="shared" si="5"/>
        <v>17100</v>
      </c>
      <c r="I26" s="40">
        <f t="shared" si="5"/>
        <v>19450</v>
      </c>
      <c r="J26" s="40">
        <f t="shared" si="5"/>
        <v>26550</v>
      </c>
      <c r="K26" s="40">
        <f t="shared" si="5"/>
        <v>29900</v>
      </c>
      <c r="L26" s="40">
        <f t="shared" si="5"/>
        <v>29100</v>
      </c>
      <c r="M26" s="40">
        <f t="shared" si="5"/>
        <v>32300</v>
      </c>
      <c r="N26" s="40">
        <f t="shared" si="5"/>
        <v>28900</v>
      </c>
    </row>
    <row r="27" ht="15.75" customHeight="1"/>
    <row r="28" ht="25.5" customHeight="1">
      <c r="A28" s="41" t="s">
        <v>72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N1"/>
    <mergeCell ref="A2:N2"/>
    <mergeCell ref="D4:F4"/>
    <mergeCell ref="A9:N9"/>
    <mergeCell ref="A16:N16"/>
    <mergeCell ref="A28:N28"/>
  </mergeCells>
  <conditionalFormatting sqref="B26:N26">
    <cfRule type="expression" dxfId="0" priority="1">
      <formula>B26&lt;$G$4</formula>
    </cfRule>
  </conditionalFormatting>
  <printOptions/>
  <pageMargins bottom="0.5" footer="0.0" header="0.0" left="0.4" right="0.4" top="0.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34.0"/>
    <col customWidth="1" min="2" max="13" width="11.0"/>
    <col customWidth="1" min="14" max="26" width="8.71"/>
  </cols>
  <sheetData>
    <row r="1">
      <c r="A1" s="2" t="s">
        <v>8</v>
      </c>
    </row>
    <row r="2">
      <c r="A2" s="5" t="s">
        <v>10</v>
      </c>
    </row>
    <row r="4">
      <c r="A4" s="7" t="s">
        <v>6</v>
      </c>
      <c r="B4" s="8">
        <v>25000.0</v>
      </c>
      <c r="D4" s="10" t="s">
        <v>9</v>
      </c>
      <c r="G4" s="8">
        <v>5000.0</v>
      </c>
    </row>
    <row r="6" ht="18.0" customHeight="1">
      <c r="A6" s="13" t="s">
        <v>11</v>
      </c>
      <c r="B6" s="14" t="s">
        <v>24</v>
      </c>
      <c r="C6" s="14" t="s">
        <v>28</v>
      </c>
      <c r="D6" s="14" t="s">
        <v>30</v>
      </c>
      <c r="E6" s="14" t="s">
        <v>31</v>
      </c>
      <c r="F6" s="14" t="s">
        <v>33</v>
      </c>
      <c r="G6" s="14" t="s">
        <v>34</v>
      </c>
      <c r="H6" s="14" t="s">
        <v>36</v>
      </c>
      <c r="I6" s="14" t="s">
        <v>37</v>
      </c>
      <c r="J6" s="14" t="s">
        <v>38</v>
      </c>
      <c r="K6" s="14" t="s">
        <v>40</v>
      </c>
      <c r="L6" s="14" t="s">
        <v>42</v>
      </c>
      <c r="M6" s="14" t="s">
        <v>43</v>
      </c>
    </row>
    <row r="7">
      <c r="A7" s="17" t="s">
        <v>29</v>
      </c>
      <c r="B7" s="19">
        <f>B4</f>
        <v>25000</v>
      </c>
      <c r="C7" s="19">
        <f t="shared" ref="C7:M7" si="1">B26</f>
        <v>19750</v>
      </c>
      <c r="D7" s="19">
        <f t="shared" si="1"/>
        <v>14510</v>
      </c>
      <c r="E7" s="19">
        <f t="shared" si="1"/>
        <v>24480</v>
      </c>
      <c r="F7" s="19">
        <f t="shared" si="1"/>
        <v>18960</v>
      </c>
      <c r="G7" s="19">
        <f t="shared" si="1"/>
        <v>14030</v>
      </c>
      <c r="H7" s="19">
        <f t="shared" si="1"/>
        <v>9920</v>
      </c>
      <c r="I7" s="19">
        <f t="shared" si="1"/>
        <v>5900</v>
      </c>
      <c r="J7" s="19">
        <f t="shared" si="1"/>
        <v>16975</v>
      </c>
      <c r="K7" s="19">
        <f t="shared" si="1"/>
        <v>12460</v>
      </c>
      <c r="L7" s="19">
        <f t="shared" si="1"/>
        <v>7655</v>
      </c>
      <c r="M7" s="19">
        <f t="shared" si="1"/>
        <v>3155</v>
      </c>
    </row>
    <row r="9" ht="19.5" customHeight="1">
      <c r="A9" s="21" t="s">
        <v>46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2"/>
    </row>
    <row r="10">
      <c r="A10" s="23" t="s">
        <v>48</v>
      </c>
      <c r="B10" s="24">
        <v>9000.0</v>
      </c>
      <c r="C10" s="24">
        <v>9200.0</v>
      </c>
      <c r="D10" s="24">
        <v>9500.0</v>
      </c>
      <c r="E10" s="24">
        <v>9300.0</v>
      </c>
      <c r="F10" s="24">
        <v>9600.0</v>
      </c>
      <c r="G10" s="24">
        <v>9800.0</v>
      </c>
      <c r="H10" s="24">
        <v>9700.0</v>
      </c>
      <c r="I10" s="24">
        <v>9600.0</v>
      </c>
      <c r="J10" s="24">
        <v>9900.0</v>
      </c>
      <c r="K10" s="24">
        <v>10000.0</v>
      </c>
      <c r="L10" s="24">
        <v>10200.0</v>
      </c>
      <c r="M10" s="24">
        <v>10500.0</v>
      </c>
    </row>
    <row r="11">
      <c r="A11" s="23" t="s">
        <v>50</v>
      </c>
      <c r="B11" s="24">
        <v>0.0</v>
      </c>
      <c r="C11" s="24">
        <v>0.0</v>
      </c>
      <c r="D11" s="24">
        <v>15000.0</v>
      </c>
      <c r="E11" s="24">
        <v>0.0</v>
      </c>
      <c r="F11" s="24">
        <v>0.0</v>
      </c>
      <c r="G11" s="24">
        <v>0.0</v>
      </c>
      <c r="H11" s="24">
        <v>0.0</v>
      </c>
      <c r="I11" s="24">
        <v>15000.0</v>
      </c>
      <c r="J11" s="24">
        <v>0.0</v>
      </c>
      <c r="K11" s="24">
        <v>0.0</v>
      </c>
      <c r="L11" s="24">
        <v>0.0</v>
      </c>
      <c r="M11" s="24">
        <v>10000.0</v>
      </c>
    </row>
    <row r="12">
      <c r="A12" s="23" t="s">
        <v>51</v>
      </c>
      <c r="B12" s="24">
        <v>2500.0</v>
      </c>
      <c r="C12" s="24">
        <v>2600.0</v>
      </c>
      <c r="D12" s="24">
        <v>2800.0</v>
      </c>
      <c r="E12" s="24">
        <v>2700.0</v>
      </c>
      <c r="F12" s="24">
        <v>2900.0</v>
      </c>
      <c r="G12" s="24">
        <v>3000.0</v>
      </c>
      <c r="H12" s="24">
        <v>2800.0</v>
      </c>
      <c r="I12" s="24">
        <v>2900.0</v>
      </c>
      <c r="J12" s="24">
        <v>2700.0</v>
      </c>
      <c r="K12" s="24">
        <v>2800.0</v>
      </c>
      <c r="L12" s="24">
        <v>3000.0</v>
      </c>
      <c r="M12" s="24">
        <v>4500.0</v>
      </c>
    </row>
    <row r="13">
      <c r="A13" s="23" t="s">
        <v>52</v>
      </c>
      <c r="B13" s="24">
        <v>150.0</v>
      </c>
      <c r="C13" s="24">
        <v>160.0</v>
      </c>
      <c r="D13" s="24">
        <v>170.0</v>
      </c>
      <c r="E13" s="24">
        <v>180.0</v>
      </c>
      <c r="F13" s="24">
        <v>170.0</v>
      </c>
      <c r="G13" s="24">
        <v>190.0</v>
      </c>
      <c r="H13" s="24">
        <v>180.0</v>
      </c>
      <c r="I13" s="24">
        <v>175.0</v>
      </c>
      <c r="J13" s="24">
        <v>185.0</v>
      </c>
      <c r="K13" s="24">
        <v>195.0</v>
      </c>
      <c r="L13" s="24">
        <v>200.0</v>
      </c>
      <c r="M13" s="24">
        <v>220.0</v>
      </c>
    </row>
    <row r="14">
      <c r="A14" s="25" t="s">
        <v>53</v>
      </c>
      <c r="B14" s="26">
        <f t="shared" ref="B14:M14" si="2">SUM(B10:B13)</f>
        <v>11650</v>
      </c>
      <c r="C14" s="26">
        <f t="shared" si="2"/>
        <v>11960</v>
      </c>
      <c r="D14" s="26">
        <f t="shared" si="2"/>
        <v>27470</v>
      </c>
      <c r="E14" s="26">
        <f t="shared" si="2"/>
        <v>12180</v>
      </c>
      <c r="F14" s="26">
        <f t="shared" si="2"/>
        <v>12670</v>
      </c>
      <c r="G14" s="26">
        <f t="shared" si="2"/>
        <v>12990</v>
      </c>
      <c r="H14" s="26">
        <f t="shared" si="2"/>
        <v>12680</v>
      </c>
      <c r="I14" s="26">
        <f t="shared" si="2"/>
        <v>27675</v>
      </c>
      <c r="J14" s="26">
        <f t="shared" si="2"/>
        <v>12785</v>
      </c>
      <c r="K14" s="26">
        <f t="shared" si="2"/>
        <v>12995</v>
      </c>
      <c r="L14" s="26">
        <f t="shared" si="2"/>
        <v>13400</v>
      </c>
      <c r="M14" s="26">
        <f t="shared" si="2"/>
        <v>25220</v>
      </c>
    </row>
    <row r="16" ht="19.5" customHeight="1">
      <c r="A16" s="21" t="s">
        <v>57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2"/>
    </row>
    <row r="17">
      <c r="A17" s="23" t="s">
        <v>59</v>
      </c>
      <c r="B17" s="24">
        <v>12000.0</v>
      </c>
      <c r="C17" s="24">
        <v>12000.0</v>
      </c>
      <c r="D17" s="24">
        <v>12000.0</v>
      </c>
      <c r="E17" s="24">
        <v>12000.0</v>
      </c>
      <c r="F17" s="24">
        <v>12000.0</v>
      </c>
      <c r="G17" s="24">
        <v>12000.0</v>
      </c>
      <c r="H17" s="24">
        <v>12000.0</v>
      </c>
      <c r="I17" s="24">
        <v>12000.0</v>
      </c>
      <c r="J17" s="24">
        <v>12000.0</v>
      </c>
      <c r="K17" s="24">
        <v>12000.0</v>
      </c>
      <c r="L17" s="24">
        <v>12000.0</v>
      </c>
      <c r="M17" s="24">
        <v>13500.0</v>
      </c>
    </row>
    <row r="18">
      <c r="A18" s="23" t="s">
        <v>61</v>
      </c>
      <c r="B18" s="24">
        <v>2000.0</v>
      </c>
      <c r="C18" s="24">
        <v>2200.0</v>
      </c>
      <c r="D18" s="24">
        <v>2000.0</v>
      </c>
      <c r="E18" s="24">
        <v>2000.0</v>
      </c>
      <c r="F18" s="24">
        <v>2000.0</v>
      </c>
      <c r="G18" s="24">
        <v>2000.0</v>
      </c>
      <c r="H18" s="24">
        <v>2000.0</v>
      </c>
      <c r="I18" s="24">
        <v>2000.0</v>
      </c>
      <c r="J18" s="24">
        <v>2000.0</v>
      </c>
      <c r="K18" s="24">
        <v>2000.0</v>
      </c>
      <c r="L18" s="24">
        <v>2000.0</v>
      </c>
      <c r="M18" s="24">
        <v>2200.0</v>
      </c>
    </row>
    <row r="19">
      <c r="A19" s="23" t="s">
        <v>62</v>
      </c>
      <c r="B19" s="24">
        <v>1200.0</v>
      </c>
      <c r="C19" s="24">
        <v>1300.0</v>
      </c>
      <c r="D19" s="24">
        <v>1800.0</v>
      </c>
      <c r="E19" s="24">
        <v>2000.0</v>
      </c>
      <c r="F19" s="24">
        <v>1900.0</v>
      </c>
      <c r="G19" s="24">
        <v>1400.0</v>
      </c>
      <c r="H19" s="24">
        <v>1000.0</v>
      </c>
      <c r="I19" s="24">
        <v>900.0</v>
      </c>
      <c r="J19" s="24">
        <v>1600.0</v>
      </c>
      <c r="K19" s="24">
        <v>2100.0</v>
      </c>
      <c r="L19" s="24">
        <v>2200.0</v>
      </c>
      <c r="M19" s="24">
        <v>1700.0</v>
      </c>
    </row>
    <row r="20">
      <c r="A20" s="23" t="s">
        <v>64</v>
      </c>
      <c r="B20" s="24">
        <v>600.0</v>
      </c>
      <c r="C20" s="24">
        <v>600.0</v>
      </c>
      <c r="D20" s="24">
        <v>600.0</v>
      </c>
      <c r="E20" s="24">
        <v>600.0</v>
      </c>
      <c r="F20" s="24">
        <v>600.0</v>
      </c>
      <c r="G20" s="24">
        <v>600.0</v>
      </c>
      <c r="H20" s="24">
        <v>600.0</v>
      </c>
      <c r="I20" s="24">
        <v>600.0</v>
      </c>
      <c r="J20" s="24">
        <v>600.0</v>
      </c>
      <c r="K20" s="24">
        <v>600.0</v>
      </c>
      <c r="L20" s="24">
        <v>600.0</v>
      </c>
      <c r="M20" s="24">
        <v>600.0</v>
      </c>
    </row>
    <row r="21" ht="15.75" customHeight="1">
      <c r="A21" s="23" t="s">
        <v>65</v>
      </c>
      <c r="B21" s="24">
        <v>800.0</v>
      </c>
      <c r="C21" s="24">
        <v>800.0</v>
      </c>
      <c r="D21" s="24">
        <v>800.0</v>
      </c>
      <c r="E21" s="24">
        <v>800.0</v>
      </c>
      <c r="F21" s="24">
        <v>800.0</v>
      </c>
      <c r="G21" s="24">
        <v>800.0</v>
      </c>
      <c r="H21" s="24">
        <v>800.0</v>
      </c>
      <c r="I21" s="24">
        <v>800.0</v>
      </c>
      <c r="J21" s="24">
        <v>800.0</v>
      </c>
      <c r="K21" s="24">
        <v>800.0</v>
      </c>
      <c r="L21" s="24">
        <v>800.0</v>
      </c>
      <c r="M21" s="24">
        <v>2200.0</v>
      </c>
    </row>
    <row r="22" ht="15.75" customHeight="1">
      <c r="A22" s="23" t="s">
        <v>67</v>
      </c>
      <c r="B22" s="24">
        <v>300.0</v>
      </c>
      <c r="C22" s="24">
        <v>300.0</v>
      </c>
      <c r="D22" s="24">
        <v>300.0</v>
      </c>
      <c r="E22" s="24">
        <v>300.0</v>
      </c>
      <c r="F22" s="24">
        <v>300.0</v>
      </c>
      <c r="G22" s="24">
        <v>300.0</v>
      </c>
      <c r="H22" s="24">
        <v>300.0</v>
      </c>
      <c r="I22" s="24">
        <v>300.0</v>
      </c>
      <c r="J22" s="24">
        <v>300.0</v>
      </c>
      <c r="K22" s="24">
        <v>300.0</v>
      </c>
      <c r="L22" s="24">
        <v>300.0</v>
      </c>
      <c r="M22" s="24">
        <v>300.0</v>
      </c>
    </row>
    <row r="23" ht="15.75" customHeight="1">
      <c r="A23" s="25" t="s">
        <v>69</v>
      </c>
      <c r="B23" s="26">
        <f t="shared" ref="B23:M23" si="3">SUM(B17:B22)</f>
        <v>16900</v>
      </c>
      <c r="C23" s="26">
        <f t="shared" si="3"/>
        <v>17200</v>
      </c>
      <c r="D23" s="26">
        <f t="shared" si="3"/>
        <v>17500</v>
      </c>
      <c r="E23" s="26">
        <f t="shared" si="3"/>
        <v>17700</v>
      </c>
      <c r="F23" s="26">
        <f t="shared" si="3"/>
        <v>17600</v>
      </c>
      <c r="G23" s="26">
        <f t="shared" si="3"/>
        <v>17100</v>
      </c>
      <c r="H23" s="26">
        <f t="shared" si="3"/>
        <v>16700</v>
      </c>
      <c r="I23" s="26">
        <f t="shared" si="3"/>
        <v>16600</v>
      </c>
      <c r="J23" s="26">
        <f t="shared" si="3"/>
        <v>17300</v>
      </c>
      <c r="K23" s="26">
        <f t="shared" si="3"/>
        <v>17800</v>
      </c>
      <c r="L23" s="26">
        <f t="shared" si="3"/>
        <v>17900</v>
      </c>
      <c r="M23" s="26">
        <f t="shared" si="3"/>
        <v>20500</v>
      </c>
    </row>
    <row r="24" ht="15.75" customHeight="1"/>
    <row r="25" ht="15.75" customHeight="1">
      <c r="A25" s="25" t="s">
        <v>70</v>
      </c>
      <c r="B25" s="26">
        <f t="shared" ref="B25:M25" si="4">B14-B23</f>
        <v>-5250</v>
      </c>
      <c r="C25" s="26">
        <f t="shared" si="4"/>
        <v>-5240</v>
      </c>
      <c r="D25" s="26">
        <f t="shared" si="4"/>
        <v>9970</v>
      </c>
      <c r="E25" s="26">
        <f t="shared" si="4"/>
        <v>-5520</v>
      </c>
      <c r="F25" s="26">
        <f t="shared" si="4"/>
        <v>-4930</v>
      </c>
      <c r="G25" s="26">
        <f t="shared" si="4"/>
        <v>-4110</v>
      </c>
      <c r="H25" s="26">
        <f t="shared" si="4"/>
        <v>-4020</v>
      </c>
      <c r="I25" s="26">
        <f t="shared" si="4"/>
        <v>11075</v>
      </c>
      <c r="J25" s="26">
        <f t="shared" si="4"/>
        <v>-4515</v>
      </c>
      <c r="K25" s="26">
        <f t="shared" si="4"/>
        <v>-4805</v>
      </c>
      <c r="L25" s="26">
        <f t="shared" si="4"/>
        <v>-4500</v>
      </c>
      <c r="M25" s="26">
        <f t="shared" si="4"/>
        <v>4720</v>
      </c>
    </row>
    <row r="26" ht="15.75" customHeight="1">
      <c r="A26" s="39" t="s">
        <v>71</v>
      </c>
      <c r="B26" s="40">
        <f t="shared" ref="B26:M26" si="5">B7+B25</f>
        <v>19750</v>
      </c>
      <c r="C26" s="40">
        <f t="shared" si="5"/>
        <v>14510</v>
      </c>
      <c r="D26" s="40">
        <f t="shared" si="5"/>
        <v>24480</v>
      </c>
      <c r="E26" s="40">
        <f t="shared" si="5"/>
        <v>18960</v>
      </c>
      <c r="F26" s="40">
        <f t="shared" si="5"/>
        <v>14030</v>
      </c>
      <c r="G26" s="40">
        <f t="shared" si="5"/>
        <v>9920</v>
      </c>
      <c r="H26" s="40">
        <f t="shared" si="5"/>
        <v>5900</v>
      </c>
      <c r="I26" s="40">
        <f t="shared" si="5"/>
        <v>16975</v>
      </c>
      <c r="J26" s="40">
        <f t="shared" si="5"/>
        <v>12460</v>
      </c>
      <c r="K26" s="40">
        <f t="shared" si="5"/>
        <v>7655</v>
      </c>
      <c r="L26" s="40">
        <f t="shared" si="5"/>
        <v>3155</v>
      </c>
      <c r="M26" s="40">
        <f t="shared" si="5"/>
        <v>7875</v>
      </c>
    </row>
    <row r="27" ht="15.75" customHeight="1"/>
    <row r="28" ht="25.5" customHeight="1">
      <c r="A28" s="41" t="s">
        <v>72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M1"/>
    <mergeCell ref="A2:M2"/>
    <mergeCell ref="D4:F4"/>
    <mergeCell ref="A9:M9"/>
    <mergeCell ref="A16:M16"/>
    <mergeCell ref="A28:M28"/>
  </mergeCells>
  <conditionalFormatting sqref="B26:M26">
    <cfRule type="expression" dxfId="0" priority="1">
      <formula>B26&lt;$G$4</formula>
    </cfRule>
  </conditionalFormatting>
  <printOptions/>
  <pageMargins bottom="0.5" footer="0.0" header="0.0" left="0.4" right="0.4" top="0.5"/>
  <pageSetup orientation="landscape"/>
  <drawing r:id="rId1"/>
</worksheet>
</file>