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5"/>
    <sheet state="visible" name="KPI Input" sheetId="2" r:id="rId6"/>
    <sheet state="visible" name="Dashboard" sheetId="3" r:id="rId7"/>
  </sheets>
  <definedNames/>
  <calcPr/>
</workbook>
</file>

<file path=xl/sharedStrings.xml><?xml version="1.0" encoding="utf-8"?>
<sst xmlns="http://schemas.openxmlformats.org/spreadsheetml/2006/main" count="109" uniqueCount="89">
  <si>
    <t>KPI INPUT — MONTHLY ACTUALS</t>
  </si>
  <si>
    <t>OPERATIONS &amp; PERFORMANCE MANAGEMENT</t>
  </si>
  <si>
    <t>KPI Dashboard Template</t>
  </si>
  <si>
    <t>Track monthly KPI targets vs. actuals and see performance status at a glance.</t>
  </si>
  <si>
    <t>VERSION 1.0  •  SEPTEMBER 2026</t>
  </si>
  <si>
    <t>Enter one row per KPI. Type actual results into the monthly columns as each month closes; the Dashboard tab pulls from this table automatically.</t>
  </si>
  <si>
    <t>START HERE</t>
  </si>
  <si>
    <t>KPI Name</t>
  </si>
  <si>
    <t>Category</t>
  </si>
  <si>
    <t>Unit</t>
  </si>
  <si>
    <t>Direction</t>
  </si>
  <si>
    <t>Monthly Target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</si>
  <si>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</si>
  <si>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</si>
  <si>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</si>
  <si>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</si>
  <si>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</si>
  <si>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</si>
  <si>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</si>
  <si>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</si>
  <si>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</si>
  <si>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</si>
  <si>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</si>
  <si>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</si>
  <si>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Owner</t>
  </si>
  <si>
    <t>Open the KPI Input tab and enter your organization's KPIs in the mint input cells: name, category, unit, direction (Higher is better / Lower is better), monthly target, and owner.</t>
  </si>
  <si>
    <t>Notes</t>
  </si>
  <si>
    <t>Monthly Revenue</t>
  </si>
  <si>
    <t>Fill in each month's Actual result as it becomes available. Leave future months blank until you have real data.</t>
  </si>
  <si>
    <t>On the Dashboard tab, choose the reporting month from the dropdown at cell B4 to see that month's results.</t>
  </si>
  <si>
    <t>Financial</t>
  </si>
  <si>
    <t>Review the % to Goal, Status, and Trend columns on the Dashboard — they recalculate automatically from your KPI Input entries, so do not type over them.</t>
  </si>
  <si>
    <t>$</t>
  </si>
  <si>
    <t>Higher is better</t>
  </si>
  <si>
    <t>Check the Portfolio Status Summary and chart at the top of the Dashboard for an at-a-glance view of how many KPIs are On Track, At Risk, or Off Track.</t>
  </si>
  <si>
    <t>Replace the 8 example KPIs with your own, or insert additional rows in both tabs and copy the Dashboard formulas down to track more.</t>
  </si>
  <si>
    <t>Finance Lead</t>
  </si>
  <si>
    <t>WORKBOOK CHECK</t>
  </si>
  <si>
    <t>Consulting fees plus workshop and training revenue.</t>
  </si>
  <si>
    <t>New Clients Signed</t>
  </si>
  <si>
    <t>Sales</t>
  </si>
  <si>
    <t>#</t>
  </si>
  <si>
    <t>Business Development</t>
  </si>
  <si>
    <t>Counts signed engagement letters only.</t>
  </si>
  <si>
    <t>Website Traffic (Sessions)</t>
  </si>
  <si>
    <t>Marketing</t>
  </si>
  <si>
    <t>KPIs tracked</t>
  </si>
  <si>
    <t>Marketing Lead</t>
  </si>
  <si>
    <t>GA4 sessions, all channels combined.</t>
  </si>
  <si>
    <t>Grant Applications Submitted</t>
  </si>
  <si>
    <t>Programs</t>
  </si>
  <si>
    <t>Grants Manager</t>
  </si>
  <si>
    <t>Federal, state, and foundation applications.</t>
  </si>
  <si>
    <t>Client Retention Rate</t>
  </si>
  <si>
    <t>Client Success</t>
  </si>
  <si>
    <t>%</t>
  </si>
  <si>
    <t>Client Success Lead</t>
  </si>
  <si>
    <t>Trailing 12-month retention of active clients.</t>
  </si>
  <si>
    <t>Program Participants Served</t>
  </si>
  <si>
    <t>Program Director</t>
  </si>
  <si>
    <t>Unique participants served, all programs.</t>
  </si>
  <si>
    <t>Grant Funding Secured</t>
  </si>
  <si>
    <t>Recognized on award date; grants are lumpy month to month.</t>
  </si>
  <si>
    <t>Reporting month selected</t>
  </si>
  <si>
    <t>Employee Utilization Rate</t>
  </si>
  <si>
    <t>Operations</t>
  </si>
  <si>
    <t>KPIs On Track</t>
  </si>
  <si>
    <t>Operations Manager</t>
  </si>
  <si>
    <t>Billable hours divided by available hours.</t>
  </si>
  <si>
    <t>KPIs At Risk</t>
  </si>
  <si>
    <t>KPIs Off Track</t>
  </si>
  <si>
    <t>Legend</t>
  </si>
  <si>
    <t>Input cells — type your own numbers/text here</t>
  </si>
  <si>
    <t>Formula / reference cells — calculated automatically, do not overtype</t>
  </si>
  <si>
    <t>Example / optional prompt — sample data or guidance text</t>
  </si>
  <si>
    <t>USE NOTICE: This KPI Dashboard is a general performance-tracking tool, not accounting, tax, audit, or investment advice. The status thresholds (On Track / At Risk / Off Track) are a starting point — confirm they match how your organization defines success for each KPI, and have a qualified bookkeeper or accountant review results before relying on them for board reporting, grant reporting, or funding decisions. salishseaconsulting.com</t>
  </si>
  <si>
    <t>KPI DASHBOARD</t>
  </si>
  <si>
    <t>Live summary of KPI performance for the reporting month selected below.</t>
  </si>
  <si>
    <t>Reporting Month:</t>
  </si>
  <si>
    <t>PORTFOLIO STATUS SUMMARY</t>
  </si>
  <si>
    <t>On Track</t>
  </si>
  <si>
    <t>At Risk</t>
  </si>
  <si>
    <t>Off Track</t>
  </si>
  <si>
    <t>KPIs Reporting</t>
  </si>
  <si>
    <t>Actual (Selected Month)</t>
  </si>
  <si>
    <t>% to Goal</t>
  </si>
  <si>
    <t>Status</t>
  </si>
  <si>
    <t>Prior Month Actual</t>
  </si>
  <si>
    <t>Trend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</si>
</sst>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\$#,##0"/>
    <numFmt numFmtId="165" formatCode="0.0%"/>
  </numFmts>
  <fonts count="20">
    <font>
      <sz val="11.0"/>
      <color theme="1"/>
      <name val="Calibri"/>
      <scheme val="minor"/>
    </font>
    <font>
      <b/>
      <sz val="10.0"/>
      <color rgb="FF2BB7A3"/>
      <name val="Aptos"/>
    </font>
    <font>
      <b/>
      <sz val="16.0"/>
      <color rgb="FF0A222D"/>
      <name val="Play"/>
    </font>
    <font>
      <b/>
      <sz val="20.0"/>
      <color rgb="FF0A222D"/>
      <name val="Play"/>
    </font>
    <font>
      <sz val="11.0"/>
      <color rgb="FF14515E"/>
      <name val="Aptos"/>
    </font>
    <font>
      <b/>
      <sz val="9.0"/>
      <color rgb="FF14515E"/>
      <name val="Aptos"/>
    </font>
    <font>
      <b/>
      <sz val="11.0"/>
      <color rgb="FFFFFFFF"/>
      <name val="Aptos"/>
    </font>
    <font>
      <b/>
      <sz val="10.0"/>
      <color rgb="FFFFFFFF"/>
      <name val="Aptos"/>
    </font>
    <font/>
    <font>
      <b/>
      <sz val="11.0"/>
      <color rgb="FF2BB7A3"/>
      <name val="Aptos"/>
    </font>
    <font>
      <sz val="10.0"/>
      <color rgb="FF0F1A1E"/>
      <name val="Aptos"/>
    </font>
    <font>
      <sz val="9.0"/>
      <color rgb="FF0F1A1E"/>
      <name val="Aptos"/>
    </font>
    <font>
      <b/>
      <sz val="10.0"/>
      <color rgb="FF1D6F5F"/>
      <name val="Aptos"/>
    </font>
    <font>
      <b/>
      <sz val="12.0"/>
      <color rgb="FF0A222D"/>
      <name val="Aptos"/>
    </font>
    <font>
      <sz val="11.0"/>
      <color theme="1"/>
      <name val="Calibri"/>
    </font>
    <font>
      <i/>
      <sz val="9.0"/>
      <color rgb="FF5A6770"/>
      <name val="Aptos"/>
    </font>
    <font>
      <b/>
      <sz val="18.0"/>
      <color rgb="FF0A222D"/>
      <name val="Play"/>
    </font>
    <font>
      <b/>
      <sz val="11.0"/>
      <color rgb="FF0A222D"/>
      <name val="Aptos"/>
    </font>
    <font>
      <b/>
      <sz val="11.0"/>
      <color rgb="FF0F1A1E"/>
      <name val="Aptos"/>
    </font>
    <font>
      <b/>
      <sz val="14.0"/>
      <color rgb="FF1D6F5F"/>
      <name val="Aptos"/>
    </font>
  </fonts>
  <fills count="7">
    <fill>
      <patternFill patternType="none"/>
    </fill>
    <fill>
      <patternFill patternType="lightGray"/>
    </fill>
    <fill>
      <patternFill patternType="solid">
        <fgColor rgb="FF0A222D"/>
        <bgColor rgb="FF0A222D"/>
      </patternFill>
    </fill>
    <fill>
      <patternFill patternType="solid">
        <fgColor rgb="FFF7F5EF"/>
        <bgColor rgb="FFF7F5EF"/>
      </patternFill>
    </fill>
    <fill>
      <patternFill patternType="solid">
        <fgColor rgb="FF14515E"/>
        <bgColor rgb="FF14515E"/>
      </patternFill>
    </fill>
    <fill>
      <patternFill patternType="solid">
        <fgColor rgb="FFDFF3EA"/>
        <bgColor rgb="FFDFF3EA"/>
      </patternFill>
    </fill>
    <fill>
      <patternFill patternType="solid">
        <fgColor rgb="FFE1ECEC"/>
        <bgColor rgb="FFE1ECEC"/>
      </patternFill>
    </fill>
  </fills>
  <borders count="13">
    <border/>
    <border>
      <left/>
      <top/>
      <bottom/>
    </border>
    <border>
      <left/>
      <right/>
      <top/>
      <bottom/>
    </border>
    <border>
      <top/>
      <bottom/>
    </border>
    <border>
      <right/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1" fillId="2" fontId="6" numFmtId="0" xfId="0" applyAlignment="1" applyBorder="1" applyFill="1" applyFont="1">
      <alignment horizontal="left" shrinkToFit="0" vertical="center" wrapText="0"/>
    </xf>
    <xf borderId="2" fillId="2" fontId="7" numFmtId="0" xfId="0" applyAlignment="1" applyBorder="1" applyFill="1" applyFont="1">
      <alignment horizontal="left" shrinkToFit="0" vertical="center" wrapText="1"/>
    </xf>
    <xf borderId="3" fillId="0" fontId="8" numFmtId="0" xfId="0" applyBorder="1" applyFont="1"/>
    <xf borderId="4" fillId="0" fontId="8" numFmtId="0" xfId="0" applyBorder="1" applyFont="1"/>
    <xf borderId="0" fillId="0" fontId="9" numFmtId="0" xfId="0" applyAlignment="1" applyFont="1">
      <alignment shrinkToFit="0" vertical="top" wrapText="0"/>
    </xf>
    <xf borderId="0" fillId="0" fontId="10" numFmtId="0" xfId="0" applyAlignment="1" applyFont="1">
      <alignment shrinkToFit="0" vertical="top" wrapText="1"/>
    </xf>
    <xf borderId="2" fillId="3" fontId="11" numFmtId="0" xfId="0" applyAlignment="1" applyBorder="1" applyFill="1" applyFont="1">
      <alignment shrinkToFit="0" vertical="center" wrapText="0"/>
    </xf>
    <xf borderId="2" fillId="3" fontId="11" numFmtId="164" xfId="0" applyAlignment="1" applyBorder="1" applyFill="1" applyFont="1" applyNumberFormat="1">
      <alignment shrinkToFit="0" vertical="center" wrapText="0"/>
    </xf>
    <xf borderId="2" fillId="3" fontId="11" numFmtId="0" xfId="0" applyAlignment="1" applyBorder="1" applyFill="1" applyFont="1">
      <alignment shrinkToFit="0" vertical="center" wrapText="1"/>
    </xf>
    <xf borderId="2" fillId="3" fontId="11" numFmtId="3" xfId="0" applyAlignment="1" applyBorder="1" applyFill="1" applyFont="1" applyNumberFormat="1">
      <alignment shrinkToFit="0" vertical="center" wrapText="0"/>
    </xf>
    <xf borderId="1" fillId="4" fontId="6" numFmtId="0" xfId="0" applyAlignment="1" applyBorder="1" applyFill="1" applyFont="1">
      <alignment horizontal="left" shrinkToFit="0" vertical="center" wrapText="0"/>
    </xf>
    <xf borderId="0" fillId="0" fontId="10" numFmtId="0" xfId="0" applyAlignment="1" applyFont="1">
      <alignment shrinkToFit="0" vertical="bottom" wrapText="0"/>
    </xf>
    <xf borderId="2" fillId="3" fontId="11" numFmtId="165" xfId="0" applyAlignment="1" applyBorder="1" applyFill="1" applyFont="1" applyNumberFormat="1">
      <alignment shrinkToFit="0" vertical="center" wrapText="0"/>
    </xf>
    <xf borderId="0" fillId="0" fontId="12" numFmtId="0" xfId="0" applyAlignment="1" applyFont="1">
      <alignment shrinkToFit="0" vertical="bottom" wrapText="0"/>
    </xf>
    <xf borderId="0" fillId="0" fontId="13" numFmtId="0" xfId="0" applyAlignment="1" applyFont="1">
      <alignment shrinkToFit="0" vertical="bottom" wrapText="0"/>
    </xf>
    <xf borderId="2" fillId="5" fontId="14" numFmtId="0" xfId="0" applyAlignment="1" applyBorder="1" applyFill="1" applyFont="1">
      <alignment shrinkToFit="0" vertical="bottom" wrapText="0"/>
    </xf>
    <xf borderId="2" fillId="6" fontId="14" numFmtId="0" xfId="0" applyAlignment="1" applyBorder="1" applyFill="1" applyFont="1">
      <alignment shrinkToFit="0" vertical="bottom" wrapText="0"/>
    </xf>
    <xf borderId="2" fillId="3" fontId="14" numFmtId="0" xfId="0" applyAlignment="1" applyBorder="1" applyFill="1" applyFont="1">
      <alignment shrinkToFit="0" vertical="bottom" wrapText="0"/>
    </xf>
    <xf borderId="5" fillId="3" fontId="15" numFmtId="0" xfId="0" applyAlignment="1" applyBorder="1" applyFill="1" applyFont="1">
      <alignment shrinkToFit="0" vertical="top" wrapText="1"/>
    </xf>
    <xf borderId="6" fillId="0" fontId="8" numFmtId="0" xfId="0" applyBorder="1" applyFont="1"/>
    <xf borderId="7" fillId="0" fontId="8" numFmtId="0" xfId="0" applyBorder="1" applyFont="1"/>
    <xf borderId="8" fillId="0" fontId="8" numFmtId="0" xfId="0" applyBorder="1" applyFont="1"/>
    <xf borderId="9" fillId="0" fontId="8" numFmtId="0" xfId="0" applyBorder="1" applyFont="1"/>
    <xf borderId="10" fillId="0" fontId="8" numFmtId="0" xfId="0" applyBorder="1" applyFont="1"/>
    <xf borderId="11" fillId="0" fontId="8" numFmtId="0" xfId="0" applyBorder="1" applyFont="1"/>
    <xf borderId="12" fillId="0" fontId="8" numFmtId="0" xfId="0" applyBorder="1" applyFont="1"/>
    <xf borderId="0" fillId="0" fontId="16" numFmtId="0" xfId="0" applyAlignment="1" applyFont="1">
      <alignment shrinkToFit="0" vertical="bottom" wrapText="0"/>
    </xf>
    <xf borderId="0" fillId="0" fontId="17" numFmtId="0" xfId="0" applyAlignment="1" applyFont="1">
      <alignment shrinkToFit="0" vertical="bottom" wrapText="0"/>
    </xf>
    <xf borderId="2" fillId="5" fontId="18" numFmtId="0" xfId="0" applyAlignment="1" applyBorder="1" applyFill="1" applyFont="1">
      <alignment horizontal="center" shrinkToFit="0" vertical="bottom" wrapText="0"/>
    </xf>
    <xf borderId="2" fillId="6" fontId="19" numFmtId="0" xfId="0" applyAlignment="1" applyBorder="1" applyFill="1" applyFont="1">
      <alignment horizontal="center" shrinkToFit="0" vertical="bottom" wrapText="0"/>
    </xf>
    <xf borderId="2" fillId="6" fontId="10" numFmtId="0" xfId="0" applyAlignment="1" applyBorder="1" applyFill="1" applyFont="1">
      <alignment horizontal="left" shrinkToFit="0" vertical="center" wrapText="0"/>
    </xf>
    <xf borderId="2" fillId="6" fontId="10" numFmtId="164" xfId="0" applyAlignment="1" applyBorder="1" applyFill="1" applyFont="1" applyNumberFormat="1">
      <alignment horizontal="center" shrinkToFit="0" vertical="center" wrapText="0"/>
    </xf>
    <xf borderId="2" fillId="6" fontId="10" numFmtId="165" xfId="0" applyAlignment="1" applyBorder="1" applyFill="1" applyFont="1" applyNumberFormat="1">
      <alignment horizontal="center" shrinkToFit="0" vertical="center" wrapText="0"/>
    </xf>
    <xf borderId="2" fillId="6" fontId="10" numFmtId="0" xfId="0" applyAlignment="1" applyBorder="1" applyFill="1" applyFont="1">
      <alignment horizontal="center" shrinkToFit="0" vertical="center" wrapText="0"/>
    </xf>
    <xf borderId="2" fillId="6" fontId="10" numFmtId="3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3">
    <dxf>
      <font/>
      <fill>
        <patternFill patternType="solid">
          <fgColor rgb="FFDFF3EA"/>
          <bgColor rgb="FFDFF3EA"/>
        </patternFill>
      </fill>
      <border/>
    </dxf>
    <dxf>
      <font/>
      <fill>
        <patternFill patternType="solid">
          <fgColor rgb="FFFFF1C9"/>
          <bgColor rgb="FFFFF1C9"/>
        </patternFill>
      </fill>
      <border/>
    </dxf>
    <dxf>
      <font>
        <b/>
        <sz val="10.0"/>
        <color rgb="FF0A222D"/>
        <name val="Aptos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KPI Performance — % to Goal (Selected Reporting Month)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% to Goal</c:v>
          </c:tx>
          <c:spPr>
            <a:solidFill>
              <a:srgbClr val="2BB7A3"/>
            </a:solidFill>
            <a:ln cmpd="sng">
              <a:noFill/>
            </a:ln>
          </c:spPr>
          <c:cat>
            <c:strRef>
              <c:f>Dashboard!$A$10:$A$17</c:f>
            </c:strRef>
          </c:cat>
          <c:val>
            <c:numRef>
              <c:f>Dashboard!$E$10:$E$17</c:f>
              <c:numCache/>
            </c:numRef>
          </c:val>
        </c:ser>
        <c:axId val="1169859789"/>
        <c:axId val="1795357883"/>
      </c:barChart>
      <c:catAx>
        <c:axId val="116985978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795357883"/>
      </c:catAx>
      <c:valAx>
        <c:axId val="179535788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 sz="1000">
                    <a:solidFill>
                      <a:srgbClr val="000000"/>
                    </a:solidFill>
                    <a:latin typeface="Calibri"/>
                  </a:defRPr>
                </a:pPr>
                <a:r>
                  <a:rPr b="1" i="0" sz="1000">
                    <a:solidFill>
                      <a:srgbClr val="000000"/>
                    </a:solidFill>
                    <a:latin typeface="Calibri"/>
                  </a:rPr>
                  <a:t>% to Goal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169859789"/>
      </c:valAx>
    </c:plotArea>
    <c:plotVisOnly val="1"/>
  </c:chart>
  <c:spPr>
    <a:solidFill>
      <a:srgbClr val="FFFFFF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181100" cy="552450"/>
    <xdr:pic>
      <xdr:nvPicPr>
        <xdr:cNvPr descr="Picture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18</xdr:row>
      <xdr:rowOff>95250</xdr:rowOff>
    </xdr:from>
    <xdr:ext cx="8172450" cy="3781425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34.0"/>
    <col customWidth="1" min="2" max="2" width="82.0"/>
    <col customWidth="1" min="3" max="6" width="14.0"/>
    <col customWidth="1" min="7" max="26" width="8.71"/>
  </cols>
  <sheetData>
    <row r="6">
      <c r="A6" s="1" t="s">
        <v>1</v>
      </c>
    </row>
    <row r="7">
      <c r="A7" s="3" t="s">
        <v>2</v>
      </c>
    </row>
    <row r="8">
      <c r="A8" s="4" t="s">
        <v>3</v>
      </c>
    </row>
    <row r="9">
      <c r="A9" s="5" t="s">
        <v>4</v>
      </c>
    </row>
    <row r="11" ht="19.5" customHeight="1">
      <c r="A11" s="6" t="s">
        <v>6</v>
      </c>
      <c r="B11" s="8"/>
      <c r="C11" s="8"/>
      <c r="D11" s="8"/>
      <c r="E11" s="8"/>
      <c r="F11" s="9"/>
    </row>
    <row r="12" ht="36.0" customHeight="1">
      <c r="A12" s="10">
        <v>1.0</v>
      </c>
      <c r="B12" s="11" t="s">
        <v>25</v>
      </c>
    </row>
    <row r="13" ht="36.0" customHeight="1">
      <c r="A13" s="10">
        <v>2.0</v>
      </c>
      <c r="B13" s="11" t="s">
        <v>28</v>
      </c>
    </row>
    <row r="14" ht="36.0" customHeight="1">
      <c r="A14" s="10">
        <v>3.0</v>
      </c>
      <c r="B14" s="11" t="s">
        <v>29</v>
      </c>
    </row>
    <row r="15" ht="36.0" customHeight="1">
      <c r="A15" s="10">
        <v>4.0</v>
      </c>
      <c r="B15" s="11" t="s">
        <v>31</v>
      </c>
    </row>
    <row r="16" ht="36.0" customHeight="1">
      <c r="A16" s="10">
        <v>5.0</v>
      </c>
      <c r="B16" s="11" t="s">
        <v>34</v>
      </c>
    </row>
    <row r="17" ht="36.0" customHeight="1">
      <c r="A17" s="10">
        <v>6.0</v>
      </c>
      <c r="B17" s="11" t="s">
        <v>35</v>
      </c>
    </row>
    <row r="19" ht="19.5" customHeight="1">
      <c r="A19" s="16" t="s">
        <v>37</v>
      </c>
      <c r="B19" s="8"/>
      <c r="C19" s="8"/>
      <c r="D19" s="8"/>
      <c r="E19" s="8"/>
      <c r="F19" s="9"/>
    </row>
    <row r="20">
      <c r="A20" s="17" t="s">
        <v>46</v>
      </c>
      <c r="B20" s="19">
        <f>COUNTA('KPI Input'!A5:A12)</f>
        <v>8</v>
      </c>
    </row>
    <row r="21" ht="15.75" customHeight="1">
      <c r="A21" s="17" t="s">
        <v>63</v>
      </c>
      <c r="B21" s="19" t="str">
        <f>Dashboard!B4</f>
        <v>Aug</v>
      </c>
    </row>
    <row r="22" ht="15.75" customHeight="1">
      <c r="A22" s="17" t="s">
        <v>66</v>
      </c>
      <c r="B22" s="19">
        <f>Dashboard!B7</f>
        <v>7</v>
      </c>
    </row>
    <row r="23" ht="15.75" customHeight="1">
      <c r="A23" s="17" t="s">
        <v>69</v>
      </c>
      <c r="B23" s="19">
        <f>Dashboard!D7</f>
        <v>0</v>
      </c>
    </row>
    <row r="24" ht="15.75" customHeight="1">
      <c r="A24" s="17" t="s">
        <v>70</v>
      </c>
      <c r="B24" s="19">
        <f>Dashboard!F7</f>
        <v>1</v>
      </c>
    </row>
    <row r="25" ht="15.75" customHeight="1"/>
    <row r="26" ht="15.75" customHeight="1">
      <c r="A26" s="20" t="s">
        <v>71</v>
      </c>
    </row>
    <row r="27" ht="18.0" customHeight="1">
      <c r="A27" s="21"/>
      <c r="B27" s="17" t="s">
        <v>72</v>
      </c>
    </row>
    <row r="28" ht="18.0" customHeight="1">
      <c r="A28" s="22"/>
      <c r="B28" s="17" t="s">
        <v>73</v>
      </c>
    </row>
    <row r="29" ht="18.0" customHeight="1">
      <c r="A29" s="23"/>
      <c r="B29" s="17" t="s">
        <v>74</v>
      </c>
    </row>
    <row r="30" ht="15.75" customHeight="1"/>
    <row r="31" ht="15.0" customHeight="1">
      <c r="A31" s="24" t="s">
        <v>75</v>
      </c>
      <c r="B31" s="25"/>
      <c r="C31" s="25"/>
      <c r="D31" s="25"/>
      <c r="E31" s="25"/>
      <c r="F31" s="26"/>
    </row>
    <row r="32" ht="15.75" customHeight="1">
      <c r="A32" s="27"/>
      <c r="F32" s="28"/>
    </row>
    <row r="33" ht="15.75" customHeight="1">
      <c r="A33" s="27"/>
      <c r="F33" s="28"/>
    </row>
    <row r="34" ht="15.75" customHeight="1">
      <c r="A34" s="29"/>
      <c r="B34" s="30"/>
      <c r="C34" s="30"/>
      <c r="D34" s="30"/>
      <c r="E34" s="30"/>
      <c r="F34" s="31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F6"/>
    <mergeCell ref="A7:F7"/>
    <mergeCell ref="A8:F8"/>
    <mergeCell ref="A9:F9"/>
    <mergeCell ref="A11:F11"/>
    <mergeCell ref="A19:F19"/>
    <mergeCell ref="A31:F34"/>
  </mergeCells>
  <printOptions/>
  <pageMargins bottom="1.0" footer="0.0" header="0.0" left="0.75" right="0.75" top="1.0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27.0"/>
    <col customWidth="1" min="2" max="2" width="15.0"/>
    <col customWidth="1" min="3" max="3" width="7.0"/>
    <col customWidth="1" min="4" max="4" width="15.0"/>
    <col customWidth="1" min="5" max="5" width="13.0"/>
    <col customWidth="1" min="6" max="17" width="9.57"/>
    <col customWidth="1" min="18" max="18" width="20.0"/>
    <col customWidth="1" min="19" max="19" width="34.0"/>
    <col customWidth="1" min="20" max="26" width="8.71"/>
  </cols>
  <sheetData>
    <row r="1">
      <c r="A1" s="2" t="s">
        <v>0</v>
      </c>
    </row>
    <row r="2">
      <c r="A2" s="4" t="s">
        <v>5</v>
      </c>
    </row>
    <row r="4" ht="30.0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7" t="s">
        <v>21</v>
      </c>
      <c r="P4" s="7" t="s">
        <v>22</v>
      </c>
      <c r="Q4" s="7" t="s">
        <v>23</v>
      </c>
      <c r="R4" s="7" t="s">
        <v>24</v>
      </c>
      <c r="S4" s="7" t="s">
        <v>26</v>
      </c>
    </row>
    <row r="5" ht="30.0" customHeight="1">
      <c r="A5" s="12" t="s">
        <v>27</v>
      </c>
      <c r="B5" s="12" t="s">
        <v>30</v>
      </c>
      <c r="C5" s="12" t="s">
        <v>32</v>
      </c>
      <c r="D5" s="12" t="s">
        <v>33</v>
      </c>
      <c r="E5" s="13">
        <v>18000.0</v>
      </c>
      <c r="F5" s="13">
        <v>15200.0</v>
      </c>
      <c r="G5" s="13">
        <v>16100.0</v>
      </c>
      <c r="H5" s="13">
        <v>15800.0</v>
      </c>
      <c r="I5" s="13">
        <v>17200.0</v>
      </c>
      <c r="J5" s="13">
        <v>18100.0</v>
      </c>
      <c r="K5" s="13">
        <v>17650.0</v>
      </c>
      <c r="L5" s="13">
        <v>18900.0</v>
      </c>
      <c r="M5" s="13">
        <v>19200.0</v>
      </c>
      <c r="N5" s="13"/>
      <c r="O5" s="13"/>
      <c r="P5" s="13"/>
      <c r="Q5" s="13"/>
      <c r="R5" s="12" t="s">
        <v>36</v>
      </c>
      <c r="S5" s="14" t="s">
        <v>38</v>
      </c>
    </row>
    <row r="6" ht="30.0" customHeight="1">
      <c r="A6" s="12" t="s">
        <v>39</v>
      </c>
      <c r="B6" s="12" t="s">
        <v>40</v>
      </c>
      <c r="C6" s="12" t="s">
        <v>41</v>
      </c>
      <c r="D6" s="12" t="s">
        <v>33</v>
      </c>
      <c r="E6" s="15">
        <v>4.0</v>
      </c>
      <c r="F6" s="15">
        <v>3.0</v>
      </c>
      <c r="G6" s="15">
        <v>2.0</v>
      </c>
      <c r="H6" s="15">
        <v>4.0</v>
      </c>
      <c r="I6" s="15">
        <v>5.0</v>
      </c>
      <c r="J6" s="15">
        <v>3.0</v>
      </c>
      <c r="K6" s="15">
        <v>4.0</v>
      </c>
      <c r="L6" s="15">
        <v>6.0</v>
      </c>
      <c r="M6" s="15">
        <v>5.0</v>
      </c>
      <c r="N6" s="15"/>
      <c r="O6" s="15"/>
      <c r="P6" s="15"/>
      <c r="Q6" s="15"/>
      <c r="R6" s="12" t="s">
        <v>42</v>
      </c>
      <c r="S6" s="14" t="s">
        <v>43</v>
      </c>
    </row>
    <row r="7" ht="30.0" customHeight="1">
      <c r="A7" s="12" t="s">
        <v>44</v>
      </c>
      <c r="B7" s="12" t="s">
        <v>45</v>
      </c>
      <c r="C7" s="12" t="s">
        <v>41</v>
      </c>
      <c r="D7" s="12" t="s">
        <v>33</v>
      </c>
      <c r="E7" s="15">
        <v>2500.0</v>
      </c>
      <c r="F7" s="15">
        <v>2100.0</v>
      </c>
      <c r="G7" s="15">
        <v>2280.0</v>
      </c>
      <c r="H7" s="15">
        <v>2350.0</v>
      </c>
      <c r="I7" s="15">
        <v>2600.0</v>
      </c>
      <c r="J7" s="15">
        <v>2450.0</v>
      </c>
      <c r="K7" s="15">
        <v>2700.0</v>
      </c>
      <c r="L7" s="15">
        <v>2850.0</v>
      </c>
      <c r="M7" s="15">
        <v>3010.0</v>
      </c>
      <c r="N7" s="15"/>
      <c r="O7" s="15"/>
      <c r="P7" s="15"/>
      <c r="Q7" s="15"/>
      <c r="R7" s="12" t="s">
        <v>47</v>
      </c>
      <c r="S7" s="14" t="s">
        <v>48</v>
      </c>
    </row>
    <row r="8" ht="30.0" customHeight="1">
      <c r="A8" s="12" t="s">
        <v>49</v>
      </c>
      <c r="B8" s="12" t="s">
        <v>50</v>
      </c>
      <c r="C8" s="12" t="s">
        <v>41</v>
      </c>
      <c r="D8" s="12" t="s">
        <v>33</v>
      </c>
      <c r="E8" s="15">
        <v>2.0</v>
      </c>
      <c r="F8" s="15">
        <v>1.0</v>
      </c>
      <c r="G8" s="15">
        <v>2.0</v>
      </c>
      <c r="H8" s="15">
        <v>1.0</v>
      </c>
      <c r="I8" s="15">
        <v>3.0</v>
      </c>
      <c r="J8" s="15">
        <v>2.0</v>
      </c>
      <c r="K8" s="15">
        <v>2.0</v>
      </c>
      <c r="L8" s="15">
        <v>1.0</v>
      </c>
      <c r="M8" s="15">
        <v>3.0</v>
      </c>
      <c r="N8" s="15"/>
      <c r="O8" s="15"/>
      <c r="P8" s="15"/>
      <c r="Q8" s="15"/>
      <c r="R8" s="12" t="s">
        <v>51</v>
      </c>
      <c r="S8" s="14" t="s">
        <v>52</v>
      </c>
    </row>
    <row r="9" ht="30.0" customHeight="1">
      <c r="A9" s="12" t="s">
        <v>53</v>
      </c>
      <c r="B9" s="12" t="s">
        <v>54</v>
      </c>
      <c r="C9" s="12" t="s">
        <v>55</v>
      </c>
      <c r="D9" s="12" t="s">
        <v>33</v>
      </c>
      <c r="E9" s="18">
        <v>0.9</v>
      </c>
      <c r="F9" s="18">
        <v>0.88</v>
      </c>
      <c r="G9" s="18">
        <v>0.89</v>
      </c>
      <c r="H9" s="18">
        <v>0.91</v>
      </c>
      <c r="I9" s="18">
        <v>0.9</v>
      </c>
      <c r="J9" s="18">
        <v>0.92</v>
      </c>
      <c r="K9" s="18">
        <v>0.91</v>
      </c>
      <c r="L9" s="18">
        <v>0.93</v>
      </c>
      <c r="M9" s="18">
        <v>0.9</v>
      </c>
      <c r="N9" s="18"/>
      <c r="O9" s="18"/>
      <c r="P9" s="18"/>
      <c r="Q9" s="18"/>
      <c r="R9" s="12" t="s">
        <v>56</v>
      </c>
      <c r="S9" s="14" t="s">
        <v>57</v>
      </c>
    </row>
    <row r="10" ht="30.0" customHeight="1">
      <c r="A10" s="12" t="s">
        <v>58</v>
      </c>
      <c r="B10" s="12" t="s">
        <v>50</v>
      </c>
      <c r="C10" s="12" t="s">
        <v>41</v>
      </c>
      <c r="D10" s="12" t="s">
        <v>33</v>
      </c>
      <c r="E10" s="15">
        <v>120.0</v>
      </c>
      <c r="F10" s="15">
        <v>95.0</v>
      </c>
      <c r="G10" s="15">
        <v>102.0</v>
      </c>
      <c r="H10" s="15">
        <v>110.0</v>
      </c>
      <c r="I10" s="15">
        <v>118.0</v>
      </c>
      <c r="J10" s="15">
        <v>125.0</v>
      </c>
      <c r="K10" s="15">
        <v>130.0</v>
      </c>
      <c r="L10" s="15">
        <v>128.0</v>
      </c>
      <c r="M10" s="15">
        <v>135.0</v>
      </c>
      <c r="N10" s="15"/>
      <c r="O10" s="15"/>
      <c r="P10" s="15"/>
      <c r="Q10" s="15"/>
      <c r="R10" s="12" t="s">
        <v>59</v>
      </c>
      <c r="S10" s="14" t="s">
        <v>60</v>
      </c>
    </row>
    <row r="11" ht="30.0" customHeight="1">
      <c r="A11" s="12" t="s">
        <v>61</v>
      </c>
      <c r="B11" s="12" t="s">
        <v>30</v>
      </c>
      <c r="C11" s="12" t="s">
        <v>32</v>
      </c>
      <c r="D11" s="12" t="s">
        <v>33</v>
      </c>
      <c r="E11" s="13">
        <v>25000.0</v>
      </c>
      <c r="F11" s="13">
        <v>0.0</v>
      </c>
      <c r="G11" s="13">
        <v>15000.0</v>
      </c>
      <c r="H11" s="13">
        <v>0.0</v>
      </c>
      <c r="I11" s="13">
        <v>40000.0</v>
      </c>
      <c r="J11" s="13">
        <v>0.0</v>
      </c>
      <c r="K11" s="13">
        <v>0.0</v>
      </c>
      <c r="L11" s="13">
        <v>22000.0</v>
      </c>
      <c r="M11" s="13">
        <v>0.0</v>
      </c>
      <c r="N11" s="13"/>
      <c r="O11" s="13"/>
      <c r="P11" s="13"/>
      <c r="Q11" s="13"/>
      <c r="R11" s="12" t="s">
        <v>51</v>
      </c>
      <c r="S11" s="14" t="s">
        <v>62</v>
      </c>
    </row>
    <row r="12" ht="30.0" customHeight="1">
      <c r="A12" s="12" t="s">
        <v>64</v>
      </c>
      <c r="B12" s="12" t="s">
        <v>65</v>
      </c>
      <c r="C12" s="12" t="s">
        <v>55</v>
      </c>
      <c r="D12" s="12" t="s">
        <v>33</v>
      </c>
      <c r="E12" s="18">
        <v>0.75</v>
      </c>
      <c r="F12" s="18">
        <v>0.68</v>
      </c>
      <c r="G12" s="18">
        <v>0.7</v>
      </c>
      <c r="H12" s="18">
        <v>0.72</v>
      </c>
      <c r="I12" s="18">
        <v>0.74</v>
      </c>
      <c r="J12" s="18">
        <v>0.76</v>
      </c>
      <c r="K12" s="18">
        <v>0.77</v>
      </c>
      <c r="L12" s="18">
        <v>0.75</v>
      </c>
      <c r="M12" s="18">
        <v>0.78</v>
      </c>
      <c r="N12" s="18"/>
      <c r="O12" s="18"/>
      <c r="P12" s="18"/>
      <c r="Q12" s="18"/>
      <c r="R12" s="12" t="s">
        <v>67</v>
      </c>
      <c r="S12" s="14" t="s">
        <v>68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S1"/>
    <mergeCell ref="A2:S2"/>
  </mergeCells>
  <printOptions/>
  <pageMargins bottom="1.0" footer="0.0" header="0.0" left="0.75" right="0.75" top="1.0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27.0"/>
    <col customWidth="1" min="2" max="2" width="16.0"/>
    <col customWidth="1" min="3" max="3" width="13.0"/>
    <col customWidth="1" min="4" max="4" width="14.0"/>
    <col customWidth="1" min="5" max="5" width="11.0"/>
    <col customWidth="1" min="6" max="6" width="12.0"/>
    <col customWidth="1" min="7" max="7" width="15.0"/>
    <col customWidth="1" min="8" max="8" width="13.0"/>
    <col customWidth="1" min="9" max="9" width="20.0"/>
    <col customWidth="1" min="10" max="26" width="8.71"/>
  </cols>
  <sheetData>
    <row r="1">
      <c r="A1" s="32" t="s">
        <v>76</v>
      </c>
    </row>
    <row r="2">
      <c r="A2" s="4" t="s">
        <v>77</v>
      </c>
    </row>
    <row r="4">
      <c r="A4" s="33" t="s">
        <v>78</v>
      </c>
      <c r="B4" s="34" t="s">
        <v>19</v>
      </c>
    </row>
    <row r="6" ht="19.5" customHeight="1">
      <c r="A6" s="16" t="s">
        <v>79</v>
      </c>
      <c r="B6" s="8"/>
      <c r="C6" s="8"/>
      <c r="D6" s="8"/>
      <c r="E6" s="8"/>
      <c r="F6" s="8"/>
      <c r="G6" s="8"/>
      <c r="H6" s="8"/>
      <c r="I6" s="9"/>
    </row>
    <row r="7" ht="21.75" customHeight="1">
      <c r="A7" s="17" t="s">
        <v>80</v>
      </c>
      <c r="B7" s="35">
        <f>COUNTIF(F10:F17,"On Track")</f>
        <v>7</v>
      </c>
      <c r="C7" s="17" t="s">
        <v>81</v>
      </c>
      <c r="D7" s="35">
        <f>COUNTIF(F10:F17,"At Risk")</f>
        <v>0</v>
      </c>
      <c r="E7" s="17" t="s">
        <v>82</v>
      </c>
      <c r="F7" s="35">
        <f>COUNTIF(F10:F17,"Off Track")</f>
        <v>1</v>
      </c>
      <c r="G7" s="17" t="s">
        <v>83</v>
      </c>
      <c r="H7" s="35">
        <f>COUNT(D10:D17)</f>
        <v>8</v>
      </c>
    </row>
    <row r="9" ht="30.0" customHeight="1">
      <c r="A9" s="7" t="s">
        <v>7</v>
      </c>
      <c r="B9" s="7" t="s">
        <v>8</v>
      </c>
      <c r="C9" s="7" t="s">
        <v>11</v>
      </c>
      <c r="D9" s="7" t="s">
        <v>84</v>
      </c>
      <c r="E9" s="7" t="s">
        <v>85</v>
      </c>
      <c r="F9" s="7" t="s">
        <v>86</v>
      </c>
      <c r="G9" s="7" t="s">
        <v>87</v>
      </c>
      <c r="H9" s="7" t="s">
        <v>88</v>
      </c>
      <c r="I9" s="7" t="s">
        <v>24</v>
      </c>
    </row>
    <row r="10" ht="18.0" customHeight="1">
      <c r="A10" s="36" t="str">
        <f>'KPI Input'!A5</f>
        <v>Monthly Revenue</v>
      </c>
      <c r="B10" s="36" t="str">
        <f>'KPI Input'!B5</f>
        <v>Financial</v>
      </c>
      <c r="C10" s="37">
        <f>'KPI Input'!E5</f>
        <v>18000</v>
      </c>
      <c r="D10" s="37">
        <f t="array" ref="D10">IF(ISBLANK(INDEX('KPI Input'!$F5:$Q5,MATCH($B$4,'KPI Input'!$F$4:$Q$4,0))),"",INDEX('KPI Input'!$F5:$Q5,MATCH($B$4,'KPI Input'!$F$4:$Q$4,0)))</f>
        <v>19200</v>
      </c>
      <c r="E10" s="38">
        <f>IFERROR(IF('KPI Input'!$D5="Lower is better",C10/D10,D10/C10),"")</f>
        <v>1.066666667</v>
      </c>
      <c r="F10" s="39" t="str">
        <f t="shared" ref="F10:F17" si="1">IF(D10="","No data",IF(E10&gt;=1,"On Track",IF(E10&gt;=0.8,"At Risk","Off Track")))</f>
        <v>On Track</v>
      </c>
      <c r="G10" s="37">
        <f t="array" ref="G10">IF(MATCH($B$4,'KPI Input'!$F$4:$Q$4,0)=1,"",IF(ISBLANK(INDEX('KPI Input'!$F5:$Q5,MATCH($B$4,'KPI Input'!$F$4:$Q$4,0)-1)),"",INDEX('KPI Input'!$F5:$Q5,MATCH($B$4,'KPI Input'!$F$4:$Q$4,0)-1)))</f>
        <v>18900</v>
      </c>
      <c r="H10" s="39" t="str">
        <f t="shared" ref="H10:H17" si="2">IF(OR(D10="",G10=""),"n/a",IF(D10&gt;G10,"Increasing",IF(D10&lt;G10,"Decreasing","Flat")))</f>
        <v>Increasing</v>
      </c>
      <c r="I10" s="36" t="str">
        <f>'KPI Input'!R5</f>
        <v>Finance Lead</v>
      </c>
    </row>
    <row r="11" ht="18.0" customHeight="1">
      <c r="A11" s="36" t="str">
        <f>'KPI Input'!A6</f>
        <v>New Clients Signed</v>
      </c>
      <c r="B11" s="36" t="str">
        <f>'KPI Input'!B6</f>
        <v>Sales</v>
      </c>
      <c r="C11" s="40">
        <f>'KPI Input'!E6</f>
        <v>4</v>
      </c>
      <c r="D11" s="40">
        <f t="array" ref="D11">IF(ISBLANK(INDEX('KPI Input'!$F6:$Q6,MATCH($B$4,'KPI Input'!$F$4:$Q$4,0))),"",INDEX('KPI Input'!$F6:$Q6,MATCH($B$4,'KPI Input'!$F$4:$Q$4,0)))</f>
        <v>5</v>
      </c>
      <c r="E11" s="38">
        <f>IFERROR(IF('KPI Input'!$D6="Lower is better",C11/D11,D11/C11),"")</f>
        <v>1.25</v>
      </c>
      <c r="F11" s="39" t="str">
        <f t="shared" si="1"/>
        <v>On Track</v>
      </c>
      <c r="G11" s="40">
        <f t="array" ref="G11">IF(MATCH($B$4,'KPI Input'!$F$4:$Q$4,0)=1,"",IF(ISBLANK(INDEX('KPI Input'!$F6:$Q6,MATCH($B$4,'KPI Input'!$F$4:$Q$4,0)-1)),"",INDEX('KPI Input'!$F6:$Q6,MATCH($B$4,'KPI Input'!$F$4:$Q$4,0)-1)))</f>
        <v>6</v>
      </c>
      <c r="H11" s="39" t="str">
        <f t="shared" si="2"/>
        <v>Decreasing</v>
      </c>
      <c r="I11" s="36" t="str">
        <f>'KPI Input'!R6</f>
        <v>Business Development</v>
      </c>
    </row>
    <row r="12" ht="18.0" customHeight="1">
      <c r="A12" s="36" t="str">
        <f>'KPI Input'!A7</f>
        <v>Website Traffic (Sessions)</v>
      </c>
      <c r="B12" s="36" t="str">
        <f>'KPI Input'!B7</f>
        <v>Marketing</v>
      </c>
      <c r="C12" s="40">
        <f>'KPI Input'!E7</f>
        <v>2500</v>
      </c>
      <c r="D12" s="40">
        <f t="array" ref="D12">IF(ISBLANK(INDEX('KPI Input'!$F7:$Q7,MATCH($B$4,'KPI Input'!$F$4:$Q$4,0))),"",INDEX('KPI Input'!$F7:$Q7,MATCH($B$4,'KPI Input'!$F$4:$Q$4,0)))</f>
        <v>3010</v>
      </c>
      <c r="E12" s="38">
        <f>IFERROR(IF('KPI Input'!$D7="Lower is better",C12/D12,D12/C12),"")</f>
        <v>1.204</v>
      </c>
      <c r="F12" s="39" t="str">
        <f t="shared" si="1"/>
        <v>On Track</v>
      </c>
      <c r="G12" s="40">
        <f t="array" ref="G12">IF(MATCH($B$4,'KPI Input'!$F$4:$Q$4,0)=1,"",IF(ISBLANK(INDEX('KPI Input'!$F7:$Q7,MATCH($B$4,'KPI Input'!$F$4:$Q$4,0)-1)),"",INDEX('KPI Input'!$F7:$Q7,MATCH($B$4,'KPI Input'!$F$4:$Q$4,0)-1)))</f>
        <v>2850</v>
      </c>
      <c r="H12" s="39" t="str">
        <f t="shared" si="2"/>
        <v>Increasing</v>
      </c>
      <c r="I12" s="36" t="str">
        <f>'KPI Input'!R7</f>
        <v>Marketing Lead</v>
      </c>
    </row>
    <row r="13" ht="18.0" customHeight="1">
      <c r="A13" s="36" t="str">
        <f>'KPI Input'!A8</f>
        <v>Grant Applications Submitted</v>
      </c>
      <c r="B13" s="36" t="str">
        <f>'KPI Input'!B8</f>
        <v>Programs</v>
      </c>
      <c r="C13" s="40">
        <f>'KPI Input'!E8</f>
        <v>2</v>
      </c>
      <c r="D13" s="40">
        <f t="array" ref="D13">IF(ISBLANK(INDEX('KPI Input'!$F8:$Q8,MATCH($B$4,'KPI Input'!$F$4:$Q$4,0))),"",INDEX('KPI Input'!$F8:$Q8,MATCH($B$4,'KPI Input'!$F$4:$Q$4,0)))</f>
        <v>3</v>
      </c>
      <c r="E13" s="38">
        <f>IFERROR(IF('KPI Input'!$D8="Lower is better",C13/D13,D13/C13),"")</f>
        <v>1.5</v>
      </c>
      <c r="F13" s="39" t="str">
        <f t="shared" si="1"/>
        <v>On Track</v>
      </c>
      <c r="G13" s="40">
        <f t="array" ref="G13">IF(MATCH($B$4,'KPI Input'!$F$4:$Q$4,0)=1,"",IF(ISBLANK(INDEX('KPI Input'!$F8:$Q8,MATCH($B$4,'KPI Input'!$F$4:$Q$4,0)-1)),"",INDEX('KPI Input'!$F8:$Q8,MATCH($B$4,'KPI Input'!$F$4:$Q$4,0)-1)))</f>
        <v>1</v>
      </c>
      <c r="H13" s="39" t="str">
        <f t="shared" si="2"/>
        <v>Increasing</v>
      </c>
      <c r="I13" s="36" t="str">
        <f>'KPI Input'!R8</f>
        <v>Grants Manager</v>
      </c>
    </row>
    <row r="14" ht="18.0" customHeight="1">
      <c r="A14" s="36" t="str">
        <f>'KPI Input'!A9</f>
        <v>Client Retention Rate</v>
      </c>
      <c r="B14" s="36" t="str">
        <f>'KPI Input'!B9</f>
        <v>Client Success</v>
      </c>
      <c r="C14" s="38">
        <f>'KPI Input'!E9</f>
        <v>0.9</v>
      </c>
      <c r="D14" s="38">
        <f t="array" ref="D14">IF(ISBLANK(INDEX('KPI Input'!$F9:$Q9,MATCH($B$4,'KPI Input'!$F$4:$Q$4,0))),"",INDEX('KPI Input'!$F9:$Q9,MATCH($B$4,'KPI Input'!$F$4:$Q$4,0)))</f>
        <v>0.9</v>
      </c>
      <c r="E14" s="38">
        <f>IFERROR(IF('KPI Input'!$D9="Lower is better",C14/D14,D14/C14),"")</f>
        <v>1</v>
      </c>
      <c r="F14" s="39" t="str">
        <f t="shared" si="1"/>
        <v>On Track</v>
      </c>
      <c r="G14" s="38">
        <f t="array" ref="G14">IF(MATCH($B$4,'KPI Input'!$F$4:$Q$4,0)=1,"",IF(ISBLANK(INDEX('KPI Input'!$F9:$Q9,MATCH($B$4,'KPI Input'!$F$4:$Q$4,0)-1)),"",INDEX('KPI Input'!$F9:$Q9,MATCH($B$4,'KPI Input'!$F$4:$Q$4,0)-1)))</f>
        <v>0.93</v>
      </c>
      <c r="H14" s="39" t="str">
        <f t="shared" si="2"/>
        <v>Decreasing</v>
      </c>
      <c r="I14" s="36" t="str">
        <f>'KPI Input'!R9</f>
        <v>Client Success Lead</v>
      </c>
    </row>
    <row r="15" ht="18.0" customHeight="1">
      <c r="A15" s="36" t="str">
        <f>'KPI Input'!A10</f>
        <v>Program Participants Served</v>
      </c>
      <c r="B15" s="36" t="str">
        <f>'KPI Input'!B10</f>
        <v>Programs</v>
      </c>
      <c r="C15" s="40">
        <f>'KPI Input'!E10</f>
        <v>120</v>
      </c>
      <c r="D15" s="40">
        <f t="array" ref="D15">IF(ISBLANK(INDEX('KPI Input'!$F10:$Q10,MATCH($B$4,'KPI Input'!$F$4:$Q$4,0))),"",INDEX('KPI Input'!$F10:$Q10,MATCH($B$4,'KPI Input'!$F$4:$Q$4,0)))</f>
        <v>135</v>
      </c>
      <c r="E15" s="38">
        <f>IFERROR(IF('KPI Input'!$D10="Lower is better",C15/D15,D15/C15),"")</f>
        <v>1.125</v>
      </c>
      <c r="F15" s="39" t="str">
        <f t="shared" si="1"/>
        <v>On Track</v>
      </c>
      <c r="G15" s="40">
        <f t="array" ref="G15">IF(MATCH($B$4,'KPI Input'!$F$4:$Q$4,0)=1,"",IF(ISBLANK(INDEX('KPI Input'!$F10:$Q10,MATCH($B$4,'KPI Input'!$F$4:$Q$4,0)-1)),"",INDEX('KPI Input'!$F10:$Q10,MATCH($B$4,'KPI Input'!$F$4:$Q$4,0)-1)))</f>
        <v>128</v>
      </c>
      <c r="H15" s="39" t="str">
        <f t="shared" si="2"/>
        <v>Increasing</v>
      </c>
      <c r="I15" s="36" t="str">
        <f>'KPI Input'!R10</f>
        <v>Program Director</v>
      </c>
    </row>
    <row r="16" ht="18.0" customHeight="1">
      <c r="A16" s="36" t="str">
        <f>'KPI Input'!A11</f>
        <v>Grant Funding Secured</v>
      </c>
      <c r="B16" s="36" t="str">
        <f>'KPI Input'!B11</f>
        <v>Financial</v>
      </c>
      <c r="C16" s="37">
        <f>'KPI Input'!E11</f>
        <v>25000</v>
      </c>
      <c r="D16" s="37">
        <f t="array" ref="D16">IF(ISBLANK(INDEX('KPI Input'!$F11:$Q11,MATCH($B$4,'KPI Input'!$F$4:$Q$4,0))),"",INDEX('KPI Input'!$F11:$Q11,MATCH($B$4,'KPI Input'!$F$4:$Q$4,0)))</f>
        <v>0</v>
      </c>
      <c r="E16" s="38">
        <f>IFERROR(IF('KPI Input'!$D11="Lower is better",C16/D16,D16/C16),"")</f>
        <v>0</v>
      </c>
      <c r="F16" s="39" t="str">
        <f t="shared" si="1"/>
        <v>Off Track</v>
      </c>
      <c r="G16" s="37">
        <f t="array" ref="G16">IF(MATCH($B$4,'KPI Input'!$F$4:$Q$4,0)=1,"",IF(ISBLANK(INDEX('KPI Input'!$F11:$Q11,MATCH($B$4,'KPI Input'!$F$4:$Q$4,0)-1)),"",INDEX('KPI Input'!$F11:$Q11,MATCH($B$4,'KPI Input'!$F$4:$Q$4,0)-1)))</f>
        <v>22000</v>
      </c>
      <c r="H16" s="39" t="str">
        <f t="shared" si="2"/>
        <v>Decreasing</v>
      </c>
      <c r="I16" s="36" t="str">
        <f>'KPI Input'!R11</f>
        <v>Grants Manager</v>
      </c>
    </row>
    <row r="17" ht="18.0" customHeight="1">
      <c r="A17" s="36" t="str">
        <f>'KPI Input'!A12</f>
        <v>Employee Utilization Rate</v>
      </c>
      <c r="B17" s="36" t="str">
        <f>'KPI Input'!B12</f>
        <v>Operations</v>
      </c>
      <c r="C17" s="38">
        <f>'KPI Input'!E12</f>
        <v>0.75</v>
      </c>
      <c r="D17" s="38">
        <f t="array" ref="D17">IF(ISBLANK(INDEX('KPI Input'!$F12:$Q12,MATCH($B$4,'KPI Input'!$F$4:$Q$4,0))),"",INDEX('KPI Input'!$F12:$Q12,MATCH($B$4,'KPI Input'!$F$4:$Q$4,0)))</f>
        <v>0.78</v>
      </c>
      <c r="E17" s="38">
        <f>IFERROR(IF('KPI Input'!$D12="Lower is better",C17/D17,D17/C17),"")</f>
        <v>1.04</v>
      </c>
      <c r="F17" s="39" t="str">
        <f t="shared" si="1"/>
        <v>On Track</v>
      </c>
      <c r="G17" s="38">
        <f t="array" ref="G17">IF(MATCH($B$4,'KPI Input'!$F$4:$Q$4,0)=1,"",IF(ISBLANK(INDEX('KPI Input'!$F12:$Q12,MATCH($B$4,'KPI Input'!$F$4:$Q$4,0)-1)),"",INDEX('KPI Input'!$F12:$Q12,MATCH($B$4,'KPI Input'!$F$4:$Q$4,0)-1)))</f>
        <v>0.75</v>
      </c>
      <c r="H17" s="39" t="str">
        <f t="shared" si="2"/>
        <v>Increasing</v>
      </c>
      <c r="I17" s="36" t="str">
        <f>'KPI Input'!R12</f>
        <v>Operations Manager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6:I6"/>
  </mergeCells>
  <conditionalFormatting sqref="F10:F17">
    <cfRule type="expression" dxfId="0" priority="1">
      <formula>F10="On Track"</formula>
    </cfRule>
  </conditionalFormatting>
  <conditionalFormatting sqref="F10:F17">
    <cfRule type="expression" dxfId="1" priority="2">
      <formula>F10="At Risk"</formula>
    </cfRule>
  </conditionalFormatting>
  <conditionalFormatting sqref="F10:F17">
    <cfRule type="expression" dxfId="2" priority="3">
      <formula>F10="Off Track"</formula>
    </cfRule>
  </conditionalFormatting>
  <dataValidations>
    <dataValidation type="list" allowBlank="1" sqref="B4">
      <formula1>"Jan,Feb,Mar,Apr,May,Jun,Jul,Aug,Sep,Oct,Nov,Dec"</formula1>
    </dataValidation>
  </dataValidations>
  <printOptions/>
  <pageMargins bottom="1.0" footer="0.0" header="0.0" left="0.75" right="0.75" top="1.0"/>
  <pageSetup orientation="landscape"/>
  <drawing r:id="rId1"/>
</worksheet>
</file>